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sanofinam-my.sharepoint.com/personal/lindsay_avery_sanofi_com/Documents/In Vitro Workstream/Presentations/Manuscripts/Re-submission 06-2024/"/>
    </mc:Choice>
  </mc:AlternateContent>
  <xr:revisionPtr revIDLastSave="0" documentId="8_{17AA89C3-C7E5-40EC-9426-57E23D8927ED}" xr6:coauthVersionLast="47" xr6:coauthVersionMax="47" xr10:uidLastSave="{00000000-0000-0000-0000-000000000000}"/>
  <bookViews>
    <workbookView xWindow="-110" yWindow="-110" windowWidth="19420" windowHeight="10420" tabRatio="593" xr2:uid="{C7A652FB-EAAD-4E21-914E-689EE2E37FC2}"/>
  </bookViews>
  <sheets>
    <sheet name="Germline and IVIVC" sheetId="2" r:id="rId1"/>
    <sheet name="Fv Sequence" sheetId="3" r:id="rId2"/>
    <sheet name="Details for pI calculation" sheetId="4" r:id="rId3"/>
    <sheet name="By VH Family, IVIVC" sheetId="5" r:id="rId4"/>
    <sheet name="Rank Correlations Tg32" sheetId="6" r:id="rId5"/>
  </sheets>
  <externalReferences>
    <externalReference r:id="rId6"/>
  </externalReferences>
  <definedNames>
    <definedName name="_xlnm._FilterDatabase" localSheetId="0" hidden="1">'Germline and IVIVC'!$A$1:$AE$45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5" l="1"/>
  <c r="B48" i="5"/>
  <c r="B49" i="5"/>
  <c r="B50" i="5"/>
  <c r="B51" i="5"/>
  <c r="B15" i="5"/>
  <c r="B16" i="5"/>
  <c r="B17" i="5"/>
  <c r="B18" i="5"/>
  <c r="B19" i="5"/>
  <c r="B20" i="5"/>
  <c r="B21" i="5"/>
  <c r="B22" i="5"/>
  <c r="B23" i="5"/>
  <c r="B24" i="5"/>
  <c r="B25" i="5"/>
  <c r="B26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" i="5"/>
  <c r="B5" i="5"/>
  <c r="B6" i="5"/>
  <c r="B7" i="5"/>
  <c r="B8" i="5"/>
  <c r="B9" i="5"/>
  <c r="B10" i="5"/>
  <c r="B11" i="5"/>
  <c r="B12" i="5"/>
  <c r="B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3" i="5"/>
  <c r="C47" i="5"/>
  <c r="C48" i="5"/>
  <c r="C49" i="5"/>
  <c r="C50" i="5"/>
  <c r="C51" i="5"/>
  <c r="C4" i="5"/>
  <c r="C5" i="5"/>
  <c r="C6" i="5"/>
  <c r="C7" i="5"/>
  <c r="C8" i="5"/>
  <c r="C9" i="5"/>
  <c r="C10" i="5"/>
  <c r="C11" i="5"/>
  <c r="C12" i="5"/>
  <c r="C15" i="5"/>
  <c r="C16" i="5"/>
  <c r="C17" i="5"/>
  <c r="C18" i="5"/>
  <c r="C19" i="5"/>
  <c r="C20" i="5"/>
  <c r="C21" i="5"/>
  <c r="C22" i="5"/>
  <c r="C23" i="5"/>
  <c r="C24" i="5"/>
  <c r="C25" i="5"/>
  <c r="C26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3" i="5"/>
  <c r="Q38" i="5"/>
  <c r="Q44" i="5"/>
  <c r="Q43" i="5"/>
  <c r="Q19" i="5"/>
  <c r="Q3" i="5"/>
  <c r="Q11" i="5"/>
  <c r="Q9" i="5"/>
  <c r="Q31" i="5"/>
  <c r="Q30" i="5"/>
  <c r="Q37" i="5"/>
  <c r="Q42" i="5"/>
  <c r="Q41" i="5"/>
  <c r="Q36" i="5"/>
  <c r="Q39" i="5"/>
  <c r="Q32" i="5"/>
  <c r="Q40" i="5"/>
  <c r="Q48" i="5"/>
  <c r="Q50" i="5"/>
  <c r="Q49" i="5"/>
  <c r="Q25" i="5"/>
  <c r="Q17" i="5"/>
  <c r="Q23" i="5"/>
  <c r="Q16" i="5"/>
  <c r="Q26" i="5"/>
  <c r="Q24" i="5"/>
  <c r="Q4" i="5"/>
  <c r="Q12" i="5"/>
  <c r="Q8" i="5"/>
  <c r="Q10" i="5"/>
  <c r="Q5" i="5"/>
  <c r="Q7" i="5"/>
  <c r="Q20" i="5"/>
  <c r="Q21" i="5"/>
  <c r="Q15" i="5"/>
  <c r="Q47" i="5"/>
  <c r="Q33" i="5"/>
  <c r="Q6" i="5"/>
  <c r="Q29" i="5"/>
  <c r="Q35" i="5"/>
  <c r="Q34" i="5"/>
  <c r="Q51" i="5"/>
  <c r="Q22" i="5"/>
  <c r="Q18" i="5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A3" i="2"/>
</calcChain>
</file>

<file path=xl/sharedStrings.xml><?xml version="1.0" encoding="utf-8"?>
<sst xmlns="http://schemas.openxmlformats.org/spreadsheetml/2006/main" count="679" uniqueCount="309">
  <si>
    <t>mAb name</t>
  </si>
  <si>
    <t>High-througput assessment category</t>
  </si>
  <si>
    <t>Germline and CDR information</t>
  </si>
  <si>
    <t>Tg32 Clearance (ml/h/kg)</t>
  </si>
  <si>
    <t>Tg32 Vz (ml/kg)</t>
  </si>
  <si>
    <t>Tg32 half-life (h)</t>
  </si>
  <si>
    <r>
      <t>Fab T</t>
    </r>
    <r>
      <rPr>
        <b/>
        <vertAlign val="subscript"/>
        <sz val="12"/>
        <rFont val="Arial"/>
        <family val="2"/>
      </rPr>
      <t>m</t>
    </r>
    <r>
      <rPr>
        <b/>
        <sz val="12"/>
        <rFont val="Arial"/>
        <family val="2"/>
      </rPr>
      <t xml:space="preserve"> by DSF (°C)</t>
    </r>
  </si>
  <si>
    <t xml:space="preserve">SEC % Monomer </t>
  </si>
  <si>
    <t>HIC RT (min)</t>
  </si>
  <si>
    <t>Non-specific and self-interaction measurements</t>
  </si>
  <si>
    <t>FcRn-based</t>
  </si>
  <si>
    <t>Charge-driven interaction measurements</t>
  </si>
  <si>
    <t>Octet b-Hen Lysozyme Kd Monovalent (M)</t>
  </si>
  <si>
    <r>
      <t>Octet IgG K</t>
    </r>
    <r>
      <rPr>
        <b/>
        <vertAlign val="subscript"/>
        <sz val="12"/>
        <rFont val="Arial"/>
        <family val="2"/>
      </rPr>
      <t>D</t>
    </r>
    <r>
      <rPr>
        <b/>
        <sz val="12"/>
        <rFont val="Arial"/>
        <family val="2"/>
      </rPr>
      <t xml:space="preserve"> b-Mouse Lysozyme-Fc Avid (M)</t>
    </r>
  </si>
  <si>
    <t>VH.Germline</t>
  </si>
  <si>
    <t>VH.CDR3</t>
  </si>
  <si>
    <t>VL.Germline</t>
  </si>
  <si>
    <t>VL.CDR3</t>
  </si>
  <si>
    <t>CIC Column K'</t>
  </si>
  <si>
    <t>AC-SINS 
∆λmax (nm)</t>
  </si>
  <si>
    <t xml:space="preserve"> PSR</t>
  </si>
  <si>
    <t>BVP, 30 ug/mL
(Score)</t>
  </si>
  <si>
    <t>FcRn Column RT (min)</t>
  </si>
  <si>
    <t>FcRn Cellular Recycling (ng/mL)</t>
  </si>
  <si>
    <t>Heparin Column Rel RT</t>
  </si>
  <si>
    <t>cIEF Main peak</t>
  </si>
  <si>
    <t>Fab.pI</t>
  </si>
  <si>
    <t>CS-SINS (ave)</t>
  </si>
  <si>
    <t>ADI-32999</t>
  </si>
  <si>
    <t>Variable</t>
  </si>
  <si>
    <t>IGHV3-21</t>
  </si>
  <si>
    <t>ARGTWDYGMDV</t>
  </si>
  <si>
    <t>IGKV1-39</t>
  </si>
  <si>
    <t>QQEYSTPFT</t>
  </si>
  <si>
    <t>N.B.</t>
  </si>
  <si>
    <t>ADI-33018</t>
  </si>
  <si>
    <t>Negative</t>
  </si>
  <si>
    <t>IGHV3-48</t>
  </si>
  <si>
    <t>AREVGYSYDAAWFDP</t>
  </si>
  <si>
    <t>IGKV1-33</t>
  </si>
  <si>
    <t>QQYTDFPIT</t>
  </si>
  <si>
    <t>ADI-33021</t>
  </si>
  <si>
    <t>IGHV5-51</t>
  </si>
  <si>
    <t>AREAGTGDDYYMDV</t>
  </si>
  <si>
    <t>IGKV1-12</t>
  </si>
  <si>
    <t>QQAAIYPLT</t>
  </si>
  <si>
    <t>ADI-33025</t>
  </si>
  <si>
    <t>IGHV4-39</t>
  </si>
  <si>
    <t>ARAGYYWYHWYFDL</t>
  </si>
  <si>
    <t>QQGHSTPPT</t>
  </si>
  <si>
    <t>ADI-36784</t>
  </si>
  <si>
    <t>AREAGDYYNLGYMDV</t>
  </si>
  <si>
    <t>IGKV3-11</t>
  </si>
  <si>
    <t>QQFSFHYT</t>
  </si>
  <si>
    <t>ADI-36786</t>
  </si>
  <si>
    <t>Positive</t>
  </si>
  <si>
    <t>AREGRWSSGMDV</t>
  </si>
  <si>
    <t>QQVYDTLT</t>
  </si>
  <si>
    <t>ADI-36787</t>
  </si>
  <si>
    <t>IGHV1-46</t>
  </si>
  <si>
    <t>AREGPPYYYDYMDV</t>
  </si>
  <si>
    <t>QQRSFYPPT</t>
  </si>
  <si>
    <t>ADI-47800</t>
  </si>
  <si>
    <t>IGHV4-4</t>
  </si>
  <si>
    <t>ARYYSGTHGYFDL</t>
  </si>
  <si>
    <t>IGKV4-1</t>
  </si>
  <si>
    <t>QQDYIYPPT</t>
  </si>
  <si>
    <t>ADI-47802</t>
  </si>
  <si>
    <t>AREGNYDSSGYYSPYLDV</t>
  </si>
  <si>
    <t>QQVNIFPLT</t>
  </si>
  <si>
    <t>ADI-47840</t>
  </si>
  <si>
    <t>IGHV3-23</t>
  </si>
  <si>
    <t>AKDTYRWGYYYYMDV</t>
  </si>
  <si>
    <t>QQVSYTPLT</t>
  </si>
  <si>
    <t>ADI-47844</t>
  </si>
  <si>
    <t>ARDLGYRYASYYYYYGMDV</t>
  </si>
  <si>
    <t>QQAYDTPFT</t>
  </si>
  <si>
    <t>ADI-47851</t>
  </si>
  <si>
    <t>AKPRWYYGEYFDL</t>
  </si>
  <si>
    <t>QQAINYPWT</t>
  </si>
  <si>
    <t>ADI-47855</t>
  </si>
  <si>
    <t>IGHV1-69</t>
  </si>
  <si>
    <t>AREVGYDIWRYYYYYGMDV</t>
  </si>
  <si>
    <t>QQFLSLPYT</t>
  </si>
  <si>
    <t>ADI-47876</t>
  </si>
  <si>
    <t>ARDAGMYYIWPFDM</t>
  </si>
  <si>
    <t>QQLSSFPLT</t>
  </si>
  <si>
    <t>ADI-47879</t>
  </si>
  <si>
    <t>AREGVYDWHFDY</t>
  </si>
  <si>
    <t>IGKV1-5</t>
  </si>
  <si>
    <t>QQYQSFPPT</t>
  </si>
  <si>
    <t>ADI-47892</t>
  </si>
  <si>
    <t>IGHV1-2</t>
  </si>
  <si>
    <t>AREGLLQLEYYGMDV</t>
  </si>
  <si>
    <t>QQLDSDPIT</t>
  </si>
  <si>
    <t>ADI-47903</t>
  </si>
  <si>
    <t>ARGGRMATGESWYFDL</t>
  </si>
  <si>
    <t>QQDSDFPLT</t>
  </si>
  <si>
    <t>ADI-47914</t>
  </si>
  <si>
    <t>ARGKYPPAYV</t>
  </si>
  <si>
    <t>QQGYVAPFT</t>
  </si>
  <si>
    <t>ADI-47920</t>
  </si>
  <si>
    <t>ARAGDYYDSSRLESFDY</t>
  </si>
  <si>
    <t>QQSYTFPFT</t>
  </si>
  <si>
    <t>ADI-47924</t>
  </si>
  <si>
    <t>ARPGNIADTIGTLDL</t>
  </si>
  <si>
    <t>QQSHTDPIT</t>
  </si>
  <si>
    <t>ADI-47927</t>
  </si>
  <si>
    <t>ARDSNDFWSDWYDFDL</t>
  </si>
  <si>
    <t>QQHIYLPPT</t>
  </si>
  <si>
    <t>ADI-47936</t>
  </si>
  <si>
    <t>IGHV3-33</t>
  </si>
  <si>
    <t>AKEAGTYYYASSGYTALDV</t>
  </si>
  <si>
    <t>QQTHDTPPT</t>
  </si>
  <si>
    <t>ADI-47956</t>
  </si>
  <si>
    <t>AREGGYGRVDV</t>
  </si>
  <si>
    <t>QQPVSLPFT</t>
  </si>
  <si>
    <t>ADI-47959</t>
  </si>
  <si>
    <t>ARDLGGNYYRPIYGMDV</t>
  </si>
  <si>
    <t>QQDSVFPLT</t>
  </si>
  <si>
    <t>ADI-47985</t>
  </si>
  <si>
    <t>ARERIYGDYYGFDY</t>
  </si>
  <si>
    <t>IGKV3-15</t>
  </si>
  <si>
    <t>QQANAYPYT</t>
  </si>
  <si>
    <t>ADI-47988</t>
  </si>
  <si>
    <t>AREGPYGYYDLTFDY</t>
  </si>
  <si>
    <t>QQRSVLPIT</t>
  </si>
  <si>
    <t>ADI-47990</t>
  </si>
  <si>
    <t>ARLPWDYVGYIDY</t>
  </si>
  <si>
    <t>QQFYYWPRT</t>
  </si>
  <si>
    <t>ADI-48013</t>
  </si>
  <si>
    <t>AREGTSWYSGTIWFDP</t>
  </si>
  <si>
    <t>QQSYAAPWT</t>
  </si>
  <si>
    <t>ADI-48019</t>
  </si>
  <si>
    <t>AREVGSYYELTWFDP</t>
  </si>
  <si>
    <t>QEYSFLPYT</t>
  </si>
  <si>
    <t>ADI-48021</t>
  </si>
  <si>
    <t>ARDTGSWELGYMDV</t>
  </si>
  <si>
    <t>IGKV3-20</t>
  </si>
  <si>
    <t>QQYDSSPYT</t>
  </si>
  <si>
    <t>ADI-48031</t>
  </si>
  <si>
    <t>IGHV4-34</t>
  </si>
  <si>
    <t>ARDRGGSSYLYDAFDI</t>
  </si>
  <si>
    <t>QQYSVFPIT</t>
  </si>
  <si>
    <t>ADI-48034</t>
  </si>
  <si>
    <t>ARGVGDDSGGYELNWFDP</t>
  </si>
  <si>
    <t>QQDSLLPYT</t>
  </si>
  <si>
    <t>ADI-48036</t>
  </si>
  <si>
    <t>ARETDSYSSASGSAFDP</t>
  </si>
  <si>
    <t>QQFNFWPWT</t>
  </si>
  <si>
    <t>ADI-48040</t>
  </si>
  <si>
    <t>ARDRGGNYYDSSGYYYLGPFDI</t>
  </si>
  <si>
    <t>QQYSYLPIT</t>
  </si>
  <si>
    <t>ADI-48048</t>
  </si>
  <si>
    <t>ARDRSSSWYTLGPFDI</t>
  </si>
  <si>
    <t>QQASFHPIT</t>
  </si>
  <si>
    <t>ADI-48057</t>
  </si>
  <si>
    <t>AREVASSGYYYYAPFDY</t>
  </si>
  <si>
    <t>ADI-48068</t>
  </si>
  <si>
    <t>AREPGYYGSGISNFDY</t>
  </si>
  <si>
    <t>QQRSYWPIT</t>
  </si>
  <si>
    <t>ADI-48069</t>
  </si>
  <si>
    <t>ARGTTMSSPRRFDP</t>
  </si>
  <si>
    <t>QQSAHVPLT</t>
  </si>
  <si>
    <t>ADI-48074</t>
  </si>
  <si>
    <t>ARESGYQYGELFDI</t>
  </si>
  <si>
    <t>QQYGPYSWT</t>
  </si>
  <si>
    <t>ADI-48082</t>
  </si>
  <si>
    <t>AKGGLGYMRYYYYYYGMDV</t>
  </si>
  <si>
    <t>QQSFSSPIT</t>
  </si>
  <si>
    <t>ADI-48111</t>
  </si>
  <si>
    <t>ARDAGRTDYDYYYYYGMDV</t>
  </si>
  <si>
    <t>QQLSIFPIT</t>
  </si>
  <si>
    <t>ADI-66788</t>
  </si>
  <si>
    <t>ADI-66789</t>
  </si>
  <si>
    <t>The category assignments were based on in vitro measurements prior to PK assessment</t>
  </si>
  <si>
    <t>Repeat VH CDR3</t>
  </si>
  <si>
    <t>Measured Fab Tm using DSF on IgG samples; reported as lowest temperature event distinct from CH2 signal</t>
  </si>
  <si>
    <t>Default value of 1.5 assigned as "max score" for compounds that did not elute</t>
  </si>
  <si>
    <t>Calculated pI used as default for samples where measurement was not obtained</t>
  </si>
  <si>
    <r>
      <t>Equilibrium dissociation constant 
(K</t>
    </r>
    <r>
      <rPr>
        <vertAlign val="subscript"/>
        <sz val="12"/>
        <color theme="1"/>
        <rFont val="Arial"/>
        <family val="2"/>
      </rPr>
      <t>D</t>
    </r>
    <r>
      <rPr>
        <sz val="12"/>
        <color theme="1"/>
        <rFont val="Arial"/>
        <family val="2"/>
      </rPr>
      <t xml:space="preserve"> = koff/kon).
Data fit to a 1:1 binding model.</t>
    </r>
  </si>
  <si>
    <r>
      <t>N.B. = No observable binding under the conditions of this assay. Unable to assign a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.</t>
    </r>
  </si>
  <si>
    <t>VH Germline</t>
  </si>
  <si>
    <t>VH V-region %ID to Germline</t>
  </si>
  <si>
    <t>VL Germline</t>
  </si>
  <si>
    <t>VL V-region %ID to Germline</t>
  </si>
  <si>
    <t>VH</t>
  </si>
  <si>
    <t>VL</t>
  </si>
  <si>
    <t>EVQLVESGGGLVKPGGSLRLSCAASGFTFSSYSMNWVRQAPGKGLEWVSSISSSSSYIYYADSVKGRFTISRDNAKNSLYLQMNSLRAEDTAVYYCARGTWDYGMDVWGQGTMVTVSS</t>
  </si>
  <si>
    <t>DIQMTQSPSSLSASVGDRVTITCRASQSISSYLNWYQQKPGKAPKLLIYAASSLQSGVPSRFSGSGSGTDFTLTISSLQPEDFATYYCQQEYSTPFTFGGGTKVEIK</t>
  </si>
  <si>
    <t>EVQLVESGGGLVQPGGSLRLSCAASGFTFSSYSMNWVRQAPGKGLEWVSYISSSSSTIYYADSVKGRFTISRDNAKNSLYLQMNSLRAEDTAVYYCAREVGYSYDAAWFDPWGQGTLVTVSS</t>
  </si>
  <si>
    <t>DIQMTQSPSSLSASVGDRVTITCQASQDISNYLNWYQQKPGKAPKLLIYDASNLETGVPSRFSGSGSGTDFTFTISSLQPEDIATYYCQQYTDFPITFGGGTKVEIK</t>
  </si>
  <si>
    <t>EVQLVQSGAEVKKPGESLKISCKGSGYSFTSYWIGWVRQAPGKGLEWMGIIYPGGSDTRYSPSFQGQVTISADKSISTAYLQWSSLKASDTAVYYCAREAGTGDDYYMDVWGQGTTVTVSS</t>
  </si>
  <si>
    <t>DIQMTQSPSSVSASVGDRVTITCRASQGISSWLAWYQQKPGKAPKLLIYAASSLQSGVPSRFSGSGSGTDFTLTISSLQPEDFATYYCQQAAIYPLTFGGGTKVEIK</t>
  </si>
  <si>
    <t>QLQLQESGPGLVKPSETLSLTCTVSGGSISSSSYYWGWIRQPPGKGLEWIGSIYYSGSTYYNPSLKSRVTISVDTSKNQFSLKLSSVTAADTAVYYCARAGYYWYHWYFDLWGRGTLVTVSS</t>
  </si>
  <si>
    <t>DIQMTQSPSSLSASVGDRVTITCRASQSISSYLNWYQQKPGKAPKLLIYAASSLQSGVPSRFSGSGSGTDFTLTISSLQPEDFATYYCQQGHSTPPTFGGGTKVEIK</t>
  </si>
  <si>
    <t>QLQLQESGPGLVKPSETLSLTCTVSGGSISSSSYYWGWIRQPPGKGLEWIGSIYYSGSTYYNPSLKSRVTISVDTSKNQFSLKLSSVTAADTAVYYCAREAGDYYNLGYMDVWGKGTTVTVSS</t>
  </si>
  <si>
    <t>EIVLTQSPATLSLSPGERATLSCRASQSVSSYLAWYQQKPGQAPRLLIYDASNRATGIPARFSGSGSGTDFTLTISSLEPEDFAVYYCQQFSFHYTFGGGTKVEIK</t>
  </si>
  <si>
    <t>QLQLQESGPGLVKPSETLSLTCTVSGGSISSSSYYWGWIRQPPGKGLEWIGSIYYSGSTYYNPSLKSRVTISVDTSKNQFSLKLSSVTAADTAVYYCAREGRWSSGMDVWGQGTTVTVSS</t>
  </si>
  <si>
    <t>DIQMTQSPSSLSASVGDRVTITCRASQSISSYLNWYQQKPGKAPKLLIYAASSLQSGVPSRFSGSGSGTDFTLTISSLQPEDFATYYCQQVYDTLTFGGGTKVEIK</t>
  </si>
  <si>
    <t>QVQLVQSGAEVKKPGASVKVSCKASGYTFTSYYMHWVRQAPGQGLEWMGIINPSGGSTSYAQKFQGRVTMTRDTSTSTVYMELSSLRSEDTAVYYCAREGPPYYYDYMDVWGKGTTVTVSS</t>
  </si>
  <si>
    <t>EIVLTQSPATLSLSPGERATLSCRASQSVSSYLAWYQQKPGQAPRLLIYDASNRATGIPARFSGSGSGTDFTLTISSLEPEDFAVYYCQQRSFYPPTFGGGTKVEIK</t>
  </si>
  <si>
    <t>QVQLQESGPGLVKPSGTLSLTCAVSGGSISSSNWWSWVRQPPGKGLEWIGEIYHSGSTNYNPSLKSRVTISVDKSKNQFSLKLSSVTAADTAVYYCARYYSGTHGYFDLWGRGTLVTVSS</t>
  </si>
  <si>
    <t>DIVMTQSPDSLAVSLGERATINCKSSQSVLYSSNNKNYLAWYQQKPGQPPKLLIYWASTRESGVPDRFSGSGSGTDFTLTISSLQAEDVAVYYCQQDYIYPPTFGGGTKVEIK</t>
  </si>
  <si>
    <t>EVQLVQSGAEVKKPGESLKISCKGSGYSFTSYWIGWVRQAPGKGLEWMGIIYPGGSDTRYSPSFQGQVTISADKSISTAYLQWSSLKASDTAVYYCAREGNYDSSGYYSPYLDVWGQGTMVTVSS</t>
  </si>
  <si>
    <t>DIQMTQSPSSVSASVGDRVTITCRASQGISRWLAWYQQKPGKAPKLLIYAASSLQSGVPSRFSGSGSGTDFTLTISSLQPEDFATYYCQQVNIFPLTFGGGTKVEIK</t>
  </si>
  <si>
    <t>EVQLLESGGGLVQPGGSLRLSCAASGFTFSSYAMSWVRQAPGKGLEWVSAISGSGGSTYYADSVKGRFTISRDNSKNTLYLQMNSLRAEDTAVYYCAKDTYRWGYYYYMDVWGKGTTVTVSS</t>
  </si>
  <si>
    <t>DIQMTQSPSSLSASVGDRVTITCRASQSISSYLNWYQQKPGKAPKLLIYAASSLQSGVPSRFSGSGSGTDFTLTISSLQPEDFATYYCQQVSYTPLTFGGGTKVEIK</t>
  </si>
  <si>
    <t>EVQLLESGGGLVQPGGSLRLSCAASGFTFSSYAMSWVRQAPGKGLEWVSAISGSGGSTYYADSVKGRFTISRDNSKNTLYLQMNSLRAEDTAVYYCARDLGYRYASYYYYYGMDVWGQGTTVTVSS</t>
  </si>
  <si>
    <t>DIQMTQSPSSLSASVGDRVTITCRASQSISSYLNWYQQKPGKAPKLLIYAASSLQSGVPSRFSGSGSGTDFTLTISSLQPEDFATYYCQQAYDTPFTFGGGTKVEIK</t>
  </si>
  <si>
    <t>EVQLLESGGGLVQPGGSLRLSCAASGFTFSNYAMSWVRQAPGKGLEWVSAISGSGGSTYYADSVKGRFTISRDNSKNTLYLQMNSLRAEDTAVYYCAKPRWYYGEYFDLWGRGTLVTVSS</t>
  </si>
  <si>
    <t>EIVLTQSPATLSLSPGERATLSCRASQSVSSYLAWYQQKPGQAPRLLIYDASNRATGIPARFSGSGSGTDFTLTISSLEPEDFAVYYCQQAINYPWTFGGGTKVEIK</t>
  </si>
  <si>
    <t>QVQLVQSGAEVKKPGSSVKVSCKASGGTFSNYAISWVRQAPGQGLEWMGGIIPIFGTANYAQKFQGRVTITADESTSTAYMELSSLRSEDTAVYYCAREVGYDIWRYYYYYGMDVWGQGTTVTVSS</t>
  </si>
  <si>
    <t>DIVMTQSPDSLAVSLGERATINCKSSQSVLYSSNNKNYLAWYQQKPGQPPKLLIYWASTRESGVPDRFSGSGSGTDFTLTISSLQAEDVAVYYCQQFLSLPYTFGGGTKVEIK</t>
  </si>
  <si>
    <t>QVQLVQSGAEVKKPGSSVKVSCKASGGTFSNYAISWVRQAPGQGLEWMGGIIPIFGTANYAQKFQGRVTITADESTSTAYMELSSLRSEDTAVYYCARDAGMYYIWPFDMWGQGTMVTVSS</t>
  </si>
  <si>
    <t>EIVLTQSPATLSLSPGERATLSCRASQSVSRYLAWYQQKPGQAPRLLIYDASNRATGIPARFSGSGSGTDFTLTISSLEPEDFAVYYCQQLSSFPLTFGGGTKVEIK</t>
  </si>
  <si>
    <t>QVQLVQSGAEVKKPGSSVKVSCKASGGTFSSYAISWVRQAPGQGLEWMGGIIPIFGTANYAQKFQGRVTITADESTSTAYMELSSLRSEDTAVYYCAREGVYDWHFDYWGQGTLVTVSS</t>
  </si>
  <si>
    <t>DIQLTQSPSTLSASVGDRVTITCRASQSISSWLAWYQQKPGKAPKLLIYDASSLESGVPSRFSGSGSGTEFTLTISSLQPDDFATYYCQQYQSFPPTFGGGTKVEIK</t>
  </si>
  <si>
    <t>QVQLVQSGAEVKKPGASVKVSCKASGYTFTGYYMHWVRQAPGQGLEWMGWINPSSGGTNYAQKFQGRVTMTRDTSISTAYMELSRLRSDDTAVYYCAREGLLQLEYYGMDVWGQGTTVTVSS</t>
  </si>
  <si>
    <t>DIVMTQSPDSLAVSLGERATINCKSSQSVLYSSNNKNYLAWYQQKPGQPPKLLIYWASTRESGVPDRFSGSGSGTDFTLTISSLQAEDVAVYYCQQLDSDPITFGGGTKVEIK</t>
  </si>
  <si>
    <t>QVQLVQSGAEVKKPGASVKVSCKASGYTFTGYYMHWVRQAPGQGLEWMGSINPSSGGTNYAQKFQGRVTMTRDTSISTAYMELSRLRSDDTAVYYCARGGRMATGESWYFDLWGRGTLVTVSS</t>
  </si>
  <si>
    <t>EIVLTQSPATLSLSPGERATLSCRASQSVSSYLAWYQQKPGQAPRLLIYDASNRATGIPARFSGSGSGTDFTLTISSLEPEDFAVYYCQQDSDFPLTFGGGTKVEIK</t>
  </si>
  <si>
    <t>QVQLVQSGAEVKKPGASVKVSCKASGYTFTGYYMHWVRQAPGQGLEWMGSINPSSGGTNYAQKFQGRVTMTRDTSISTAYMELSRLRSDDTAVYYCARGKYPPAYVWGQGTTVTVSS</t>
  </si>
  <si>
    <t>DIQMTQSPSSLSASVGDRVTITCRASQSISSYLNWYQQKPGKAPKLLIYAASSLQSGVPSRFSGSGSGTDFTLTISSLQPEDFATYYCQQGYVAPFTFGGGTKVEIK</t>
  </si>
  <si>
    <t>EVQLLESGGGLVQPGGSLRLSCAASGFTFSSYAMSWVRQAPGKGLEWVSAISGSGGSTYYADSVKGRFTISRDNSKNTLYLQMNSLRAEDTAVYYCARAGDYYDSSRLESFDYWGQGTLVTVSS</t>
  </si>
  <si>
    <t>DIQMTQSPSSLSASVGDRVTITCRASQSISSYLNWYQQKPGKAPKLLIYAASSLQSGVPSRFSGSGSGTDFTLTISSLQPEDFATYYCQQSYTFPFTFGGGTKVEIK</t>
  </si>
  <si>
    <t>EVQLVESGGGLVKPGGSLRLSCAASGFTFSSYSMNWVRQAPGKGLEWVSSISSSSSYIYYADSVKGRFTISRDNAKNSLYLQMNSLRAEDTAVYYCARPGNIADTIGTLDLWGRGTLVTVSS</t>
  </si>
  <si>
    <t>DIQMTQSPSSLSASVGDRVTITCRASQSISSYLNWYQQKPGKAPKLLIYAASSLQSGVPSRFSGSGSGTDFTLTISSLQPEDFATYYCQQSHTDPITFGGGTKVEIK</t>
  </si>
  <si>
    <t>EVQLVESGGGLVKPGGSLRLSCAASGFTFSSYSMNWVRQAPGKGLEWVSSISSSSSYIYYADSVKGRFTISRDNAKNSLYLQMNSLRAEDTAVYYCARDSNDFWSDWYDFDLWGRGTLVTVSS</t>
  </si>
  <si>
    <t>DIQMTQSPSSLSASVGDRVTITCQASQDISNYLNWYQQKPGKAPKLLIYDASNLETGVPSRFSGSGSGTDFTFTISSLQPEDIATYYCQQHIYLPPTFGGGTKVEIK</t>
  </si>
  <si>
    <t>QVQLVESGGGVVQPGRSLRLSCAASGFTFSSYGMHWVRQAPGKGLEWVAVIWYEGSNKYYADSVKGRFTISRDNSKNTLYLQMNSLRAEDTAVYYCAKEAGTYYYASSGYTALDVWGQGTMVTVSS</t>
  </si>
  <si>
    <t>DIQMTQSPSSLSASVGDRVTITCRASQSINSYLNWYQQKPGKAPKLLIYAASSLQSGVPSRFSGSGSGTDFTLTISSLQPEDFATYYCQQTHDTPPTFGGGTKVEIK</t>
  </si>
  <si>
    <t>EVQLVESGGGLVQPGGSLRLSCAASGFTFSSYSMNWVRQAPGKGLEWVSYISSSSSTIYYADSVKGRFTISRDNAKNSLYLQMNSLRAEDTAVYYCAREGGYGRVDVWGQGTMVTVSS</t>
  </si>
  <si>
    <t>DIQMTQSPSSLSASVGDRVTITCRASQSISSYLNWYQQKPGKAPKLLIYAASSLQSGVPSRFSGSGSGTDFTLTISSLQPEDFATYYCQQPVSLPFTFGGGTKVEIK</t>
  </si>
  <si>
    <t>EVQLVESGGGLVQPGGSLRLSCAASGFTFSSYSMNWVRQAPGKGLEWVSYISSSSSTIYYADSVKGRFTISRDNAKNSLYLQMNSLRAEDTAVYYCARDLGGNYYRPIYGMDVWGQGTTVTVSS</t>
  </si>
  <si>
    <t>EIVLTQSPATLSLSPGERATLSCRASQSVSSYLAWFQQKPGQAPRLLIYDASNRATGIPARFSGSGSGTDFTLTISSLEPEDFAVYYCQQDSVFPLTFGGGTKVEIK</t>
  </si>
  <si>
    <t>EVQLVQSGAEVKKPGESLKISCKGSGYSFTSYWIGWVRQAPGKGLEWMGIIYPGGSDTRYSPSFQGQVTISADKSISTAYLQWSSLKASDTAVYYCARERIYGDYYGFDYWGQGTLVTVSS</t>
  </si>
  <si>
    <t>EIVMTQSPATLSVSPGERATLSCRASQSVSSSLAWYQQKPGQAPRLLIYGASTRATGIPARFSGSGSGTEFTLTISSLQSEDFAVYYCQQANAYPYTFGGGTKVEIK</t>
  </si>
  <si>
    <t>EVQLVQSGAEVKKPGESLKISCKGSGYSFTSYWIGWVRQAPGKGLEWMGIIYPGGSDTRYSPSFQGQVTISADKSISTAYLQWSSLKASDTAVYYCAREGPYGYYDLTFDYWGQGTLVTVSS</t>
  </si>
  <si>
    <t>EIVLTQSPATLSLSPGERATLSCRASQSVSRYLAWYQQKPGQAPRLLIYDASNRATGIPARFSGSGSGTDFTLTISSLEPEDFAVYYCQQRSVLPITFGGGTKVEIK</t>
  </si>
  <si>
    <t>EVQLVQSGAEVKKPGESLKISCKGSGYSFTSYWIGWVRQAPGKGLEWMGIIYPGGSDTRYSPSFQGQVTISADKSISTAYLQWSSLKASDTAVYYCARLPWDYVGYIDYWGQGTLVTVSS</t>
  </si>
  <si>
    <t>EIVLTQSPATLSLSPGERATLSCRASQSVSRYLAWYQQKPGQAPRLLIYDASNRATGIPARFSGSGSGTDFTLTISSLEPEDFAVYYCQQFYYWPRTFGGGTKVEIK</t>
  </si>
  <si>
    <t>QLQLQESGPGLVKPSETLSLTCTVSGGSISSSDYYWGWIRQPPGKGLEWIGSIYYSGSTYYNPSLKSRVTISVDTSKNQFSLKLSSVTAADTAVYYCAREGTSWYSGTIWFDPWGQGTLVTVSS</t>
  </si>
  <si>
    <t>DIQMTQSPSSLSASVGDRVTITCRASQSISSFLNWYQQKPGKAPKLLISAASSLQSGVPSRFSGSGSGTDFTLTISSLQPEDFATYYCQQSYAAPWTFGGGTKVEIK</t>
  </si>
  <si>
    <t>QLQLQESGPGLVKPSETLSLTCTVSGGSISSSDYYWGWIRQPPGKGLEWIGSIYYSGSTYYNPSLKSRVTISVDTSKNQFSLKLSSVTAADTAVYYCAREVGSYYELTWFDPWGQGTLVTVSS</t>
  </si>
  <si>
    <t>EIVLTQSPATLSLSPGERATLSCRASQSVSSYLAWYQQKPGQAPRLLIYDASKRATGIPARFSGSGSGTDFTLTISSLEPEDFAVYYCQEYSFLPYTFGGGTKVEIK</t>
  </si>
  <si>
    <t>QLQLQESGPGLVKPSETLSLTCTVSGGSISSSDYYWGWIRQPPGKGLEWIGSIYYSGSTYYNPSLKSRVTISVDTSKNQFSLKLSSVTAADTAVYYCARDTGSWELGYMDVWGKGTTVTVSS</t>
  </si>
  <si>
    <t>EIVLTQSPGTLSLSPGERATLSCRASQSVSSSYLAWYQQKPGQAPRLLIYGASSRATGIPDRFSGSGSGTDFTLTISRLEPEDFAVYYCQQYDSSPYTFGGGTKVEIK</t>
  </si>
  <si>
    <t>QVQLQQWGAGLLKPSETLSLTCAVYGGSFSGYYWSWIRQPPGKGLEWIGEIDHSGSTNYNPSLKSRVTISVDTSKNQFSLKLSSVTAADTAVYYCARDRGGSSYLYDAFDIWGQGTMVTVSS</t>
  </si>
  <si>
    <t>EIVMTQSPATLSVSPGERATLSCRASQSVSSNLAWYQQKPGQAPRLLIYSASTRATGIPARFSGSGSGTEFTLTISSLQSEDFAVYYCQQYSVFPITFGGGTKVEIK</t>
  </si>
  <si>
    <t>QVQLQQWGAGLLKPSETLSLTCAVYGGSFSGYYWSWIRQPPGKGLEWIGEIDHSGSTNYNPSLKSRVTISVDTSKNQFSLKLSSVTAADTAVYYCARGVGDDSGGYELNWFDPWGQGTMVTVSS</t>
  </si>
  <si>
    <t>EIVLTQSPATLSLSPGERATLSCRASQSVSSYLAWYQQKPGQAPRLLIYDSSNRATGIPARFSGSGSGTDFTLTISSLEPEDFAVYYCQQDSLLPYTFGGGTKVEIK</t>
  </si>
  <si>
    <t>QLQLQESGPGLVKPSETLSLTCTVSGGSISSSDYYWGWIRQPPGKGLEWIGSIYYSGSTYYNPSLKSRVTISVDTSKNQFSLKLSSVTAADTAVYYCARETDSYSSASGSAFDPWGQGTLVTVSS</t>
  </si>
  <si>
    <t>EIVMTQSPATLSVSPGERATLSCRASQSVSSSLAWYQQKPGQAPRLLIYGASTRATGIPARFSGSGSGTEFTLTISSLQSEDFAVYYCQQFNFWPWTFGGGTKVEIK</t>
  </si>
  <si>
    <t>QVQLQESGPGLVKPSGTLSLTCAVSGGSISSSNWWSWVRQPPGKGLEWIGEIYHSGSTNYNPSLKSRVTISVDKSKNQFSLKLSSVTAADTAVYYCARDRGGNYYDSSGYYYLGPFDIWGQGTMVTVSS</t>
  </si>
  <si>
    <t>DIQMTQSPSSLSASVGDRVTITCQASQDISNYLNWYQQKPGKAPKLLIYDASNLETGVPSRFSGSGSGTDFTFTISSLQPEDIATYYCQQYSYLPITFGGGTKVEIK</t>
  </si>
  <si>
    <t>QVQLQESGPGLVKPSGTLSLTCAVSGGSISSSNWWSWVRQPPGKGLEWIGEIYHSGSTNYNPSLKSRVTISVDKSKNQFSLKLSSVTAADTAVYYCARDRSSSWYTLGPFDIWGQGTMVTVSS</t>
  </si>
  <si>
    <t>DIQMTQSPSSVSASVGDRVTITCRASQGISSWLAWYQQKPGKAPKLLIYAASSLQSGVPSRFSGSGSGTDFTLTISSLQPEDFATYYCQQASFHPITFGGGTKVEIK</t>
  </si>
  <si>
    <t>QVQLQESGPGLVKPSGTLSLTCAVSGGSISSSNWWSWVRQPPGKGLEWIGEIYHSGSTNYNPSLKSRVTISVDKSKNQFSLKLSSVTAADTAVYYCAREVASSGYYYYAPFDYWGQGTLVTVSS</t>
  </si>
  <si>
    <t>EIVMTQSPGTLSLSPGERATLSCRASQSVSSSYLAWYQQKPGQAPRLLIYGASNRATGIPDRFSGSGSGTDFTLTISRLEPEDFAVYYCQQYDSSPYTFGGGTKVEIK</t>
  </si>
  <si>
    <t>QVQLVQSGAEVKKPGSSVKVSCKASGGTFSSYAISWVRQAPGQGLEWMGGIIPIFGTANYAQKFQGRVTITADESTSTAYMELSSLRSEDTAVYYCAREPGYYGSGISNFDYWGQGTLVTVSS</t>
  </si>
  <si>
    <t>EIVLTQSPATLSLSPGERATLSCRASQSVSSYLAWYQQKPGQAPRLLIYDASNRATGIPARFSGSGSGTDFTLTISSLEPEDFAVYYCQQRSYWPITFGGGTKVEIK</t>
  </si>
  <si>
    <t>QVQLVQSGAEVKKPGSSVKVSCKASGGTFSSYAISWVRQAPGQGLEWMGGIIPISGTANYAQKFQGRVTITADESTSTAYMELSSLRSEDTAVYYCARGTTMSSPRRFDPWGQGTLVTVSS</t>
  </si>
  <si>
    <t>DIQMTQSPSSLSASVGDRVTITCRASQSISSYLNWYQQKPGKAPKLLIYAASSLQSGVPSRFSGSGSGTDFTLTISSLQPEDFATYYCQQSAHVPLTFGGGTKVEIK</t>
  </si>
  <si>
    <t>QVQLVQSGAEVKKPGASVKVSCKASGYTFTGYYMHWVRQAPGQGLEWMGWINPSSGGTNYAQKFQGRVTMTRDTSISTAYMELSRLRSDDTAVYYCARESGYQYGELFDIWGQGTMVTVSS</t>
  </si>
  <si>
    <t>DIQMTQSPSTLSASVGDRVTITCRASQSISSWLAWYQQKPGKAPKLLIYDASSLESGVPSRFSGSGSGTEFTLTISSLQPDDFATYYCQQYGPYSWTFGGGTKVEIK</t>
  </si>
  <si>
    <t>EVQLLESGGGLVQPGGSLRLSCAASGFTFSSYAMSWVRQAPGKGLEWVSAISGSGGSTYYADSVKGRFTISRDNSKNTLYLQMNSLRAEDTAVYYCAKGGLGYMRYYYYYYGMDVWGQGTTVTVSS</t>
  </si>
  <si>
    <t>EIVLTQSPGTLSLSPGERATLSCRASQSVSSSYLAWYQQKPGQAPRLLIYGASSRATGIPDRFSGSGSGTDFTLTISRLEPEDFAVYYCQQSFSSPITFGGGTKVEIK</t>
  </si>
  <si>
    <t>QVQLQESGPGLVKPSGTLSLTCAVSGGSISSSNWWSWVRQPPGKGLEWIGEIYHSGSTNYNPSLKSRVTISVDKSKNQFSLKLSSVTAADTAVYYCARDAGRTDYDYYYYYGMDVWGQGTTVTVSS</t>
  </si>
  <si>
    <t>EIVLTQSPATLSLSPGERATLSCRASQSVSSYLAWYQQKPGQAPRLLIYDSSNRATGIPARFSGSGSGTDFTLTISSLEPEDFAVYYCQQLSIFPITFGGGTKVEIK</t>
  </si>
  <si>
    <r>
      <t>QVQLQQ</t>
    </r>
    <r>
      <rPr>
        <b/>
        <sz val="12"/>
        <color indexed="10"/>
        <rFont val="Consolas"/>
        <family val="3"/>
      </rPr>
      <t>S</t>
    </r>
    <r>
      <rPr>
        <sz val="12"/>
        <rFont val="Consolas"/>
        <family val="3"/>
      </rPr>
      <t>GAGLLKPSETLSLTC</t>
    </r>
    <r>
      <rPr>
        <b/>
        <sz val="12"/>
        <color indexed="10"/>
        <rFont val="Consolas"/>
        <family val="3"/>
      </rPr>
      <t>T</t>
    </r>
    <r>
      <rPr>
        <sz val="12"/>
        <rFont val="Consolas"/>
        <family val="3"/>
      </rPr>
      <t>V</t>
    </r>
    <r>
      <rPr>
        <b/>
        <sz val="12"/>
        <color indexed="10"/>
        <rFont val="Consolas"/>
        <family val="3"/>
      </rPr>
      <t>S</t>
    </r>
    <r>
      <rPr>
        <sz val="12"/>
        <rFont val="Consolas"/>
        <family val="3"/>
      </rPr>
      <t>GGSFSGYYWSWIRQPPGKGLEWIGEIDHSGSTNYNPSLKSRVTISVDTSKNQFSLKLSSVTAADTAVYYCARGVGDDSGGYELNWFDPWGQGTMVTVSS</t>
    </r>
  </si>
  <si>
    <r>
      <t>QVQLQQ</t>
    </r>
    <r>
      <rPr>
        <b/>
        <sz val="12"/>
        <color indexed="10"/>
        <rFont val="Consolas"/>
        <family val="3"/>
      </rPr>
      <t>S</t>
    </r>
    <r>
      <rPr>
        <sz val="12"/>
        <rFont val="Consolas"/>
        <family val="3"/>
      </rPr>
      <t>GAGLLKPSETLSLTC</t>
    </r>
    <r>
      <rPr>
        <b/>
        <sz val="12"/>
        <color indexed="10"/>
        <rFont val="Consolas"/>
        <family val="3"/>
      </rPr>
      <t>T</t>
    </r>
    <r>
      <rPr>
        <sz val="12"/>
        <rFont val="Consolas"/>
        <family val="3"/>
      </rPr>
      <t>V</t>
    </r>
    <r>
      <rPr>
        <b/>
        <sz val="12"/>
        <color indexed="10"/>
        <rFont val="Consolas"/>
        <family val="3"/>
      </rPr>
      <t>S</t>
    </r>
    <r>
      <rPr>
        <sz val="12"/>
        <rFont val="Consolas"/>
        <family val="3"/>
      </rPr>
      <t>GGSFSGYYWSWIRQPPGKGLEWIGEIDHSGSTNYNPSLKSRVTISVDTSKNQFSLKLSSVTAADTAVYYCARDRGGSSYLYDAFDIWGQGTMVTVSS</t>
    </r>
  </si>
  <si>
    <t>ADI-48031/ADI-66789 and ADI-48034/ADI-66788 only differ in the highlighted positions in FR1. These changes were introduced to remove a red blood cell binding motif.</t>
  </si>
  <si>
    <t>CK Sequence</t>
  </si>
  <si>
    <t>RTVAAPSVFIFPPSDEQLKSGTASVVCLLNNFYPREAKVQWKVDNALQSGNSQESVTEQDSKDSTYSLSSTLTLSKADYEKHKVYACEVTHQGLSSPVTKSFNRGEC</t>
  </si>
  <si>
    <t>CH1 used for Fab calculation</t>
  </si>
  <si>
    <t>ASTKGPSVFPLAPSSKSTSGGTAALGCLVKDYFPEPVTVSWNSGALTSGVHTFPAVLQSSGLYSLSSVVTVPSSSLGTQTYICNVNHKPSNTKVDKRV</t>
  </si>
  <si>
    <t>Hinge-Fc Sequence</t>
  </si>
  <si>
    <t>EPKSCDKTHTCPPCPAPELLGGPSVFLFPPKPKDTLMISRTPEVTCVVVDVSHEDPEVKFNWYVDGVEVHNAKTKPREEQYASTYRVVSVLTVLHQDWLNGKEYKCKVSNKALPAPIEKTISKAKGQPREPQVYTLPPSREEMTKNQVSLTCLVKGFYPSDIAVEWESNGQPENNYKTTPPVLDSDGSFFLYSKLTVDKSRWQQGNVFSCSVMHEALHNHYTQKSLSLSPG</t>
  </si>
  <si>
    <t>Heavy chain C-terminii carboxylate blocked i.e. not considered negatively charged for Fab pI calculation</t>
  </si>
  <si>
    <t xml:space="preserve">N_term_pK </t>
  </si>
  <si>
    <t xml:space="preserve">K_pK </t>
  </si>
  <si>
    <t xml:space="preserve">R_pK </t>
  </si>
  <si>
    <t xml:space="preserve">H_pK </t>
  </si>
  <si>
    <t xml:space="preserve">D_pK </t>
  </si>
  <si>
    <t xml:space="preserve">E_pK </t>
  </si>
  <si>
    <t xml:space="preserve">C_pK </t>
  </si>
  <si>
    <t xml:space="preserve">Y_pK </t>
  </si>
  <si>
    <t xml:space="preserve">C_term_pK </t>
  </si>
  <si>
    <t>VHF</t>
  </si>
  <si>
    <t>Values &gt;0.32 are highlighed in red</t>
  </si>
  <si>
    <t>Excel's three color Green-White-Red used as a visual aid for coloring based on cell  values</t>
  </si>
  <si>
    <t>Excel's three color Red-White-Green used as a visual aid for coloring based on cell  values</t>
  </si>
  <si>
    <t>Tg32.T1/2</t>
  </si>
  <si>
    <t>Tg32.CL</t>
  </si>
  <si>
    <t>Tg32.Vz</t>
  </si>
  <si>
    <t>PSR</t>
  </si>
  <si>
    <t>CS - SINS (ave)</t>
  </si>
  <si>
    <t>cIEF Main Peak</t>
  </si>
  <si>
    <t>Fab Tm by DSF (°C)</t>
  </si>
  <si>
    <t xml:space="preserve">Assay </t>
  </si>
  <si>
    <t>Top 3 highest spearman rank correlations with in vitro assays highlighted</t>
  </si>
  <si>
    <t>Fab pI​</t>
  </si>
  <si>
    <t>Category of Measure​</t>
  </si>
  <si>
    <t>General Developability / Manufacturability</t>
  </si>
  <si>
    <t>Self-Association/Interaction</t>
  </si>
  <si>
    <t>FcRn binding</t>
  </si>
  <si>
    <t>Non-specificity / Charge-based Interactions</t>
  </si>
  <si>
    <t>In Vivo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</si>
</sst>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E+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vertAlign val="subscript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onsolas"/>
      <family val="3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222222"/>
      <name val="Arial"/>
      <family val="2"/>
    </font>
    <font>
      <vertAlign val="subscript"/>
      <sz val="12"/>
      <color theme="1"/>
      <name val="Arial"/>
      <family val="2"/>
    </font>
    <font>
      <vertAlign val="subscript"/>
      <sz val="12"/>
      <name val="Arial"/>
      <family val="2"/>
    </font>
    <font>
      <sz val="12"/>
      <name val="Consolas"/>
      <family val="3"/>
    </font>
    <font>
      <b/>
      <sz val="12"/>
      <color indexed="10"/>
      <name val="Consolas"/>
      <family val="3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4"/>
      <color theme="1"/>
      <name val="Arial"/>
      <family val="2"/>
    </font>
    <font>
      <sz val="11"/>
      <color rgb="FF006100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b/>
      <sz val="12"/>
      <color rgb="FF006100"/>
      <name val="Arial"/>
      <family val="2"/>
    </font>
    <font>
      <sz val="12"/>
      <color rgb="FF000000"/>
      <name val="Arial"/>
    </font>
    <font>
      <sz val="10"/>
      <name val="Arial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D4D4D4"/>
        <bgColor rgb="FF000000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theme="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2" fillId="13" borderId="0" applyNumberFormat="0" applyBorder="0" applyAlignment="0" applyProtection="0"/>
  </cellStyleXfs>
  <cellXfs count="74">
    <xf numFmtId="0" fontId="0" fillId="0" borderId="0" xfId="0"/>
    <xf numFmtId="0" fontId="4" fillId="5" borderId="1" xfId="3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 vertical="center" wrapText="1"/>
    </xf>
    <xf numFmtId="11" fontId="5" fillId="6" borderId="2" xfId="3" applyNumberFormat="1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 wrapText="1"/>
    </xf>
    <xf numFmtId="11" fontId="5" fillId="7" borderId="4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165" fontId="7" fillId="8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2" fontId="7" fillId="2" borderId="4" xfId="1" applyNumberFormat="1" applyFont="1" applyBorder="1" applyAlignment="1">
      <alignment horizontal="center" vertical="center" wrapText="1"/>
    </xf>
    <xf numFmtId="0" fontId="4" fillId="4" borderId="0" xfId="3" applyFont="1" applyFill="1" applyAlignment="1">
      <alignment horizontal="center" vertical="center" wrapText="1"/>
    </xf>
    <xf numFmtId="2" fontId="7" fillId="2" borderId="4" xfId="1" applyNumberFormat="1" applyFont="1" applyBorder="1" applyAlignment="1">
      <alignment horizontal="center" vertical="center"/>
    </xf>
    <xf numFmtId="164" fontId="7" fillId="2" borderId="4" xfId="1" applyNumberFormat="1" applyFont="1" applyBorder="1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8" fillId="2" borderId="0" xfId="1" applyFont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14" fillId="0" borderId="0" xfId="3" applyFont="1"/>
    <xf numFmtId="0" fontId="14" fillId="10" borderId="0" xfId="3" applyFont="1" applyFill="1"/>
    <xf numFmtId="0" fontId="7" fillId="2" borderId="0" xfId="1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7" fillId="0" borderId="0" xfId="0" applyFont="1" applyAlignment="1">
      <alignment wrapText="1"/>
    </xf>
    <xf numFmtId="11" fontId="5" fillId="11" borderId="2" xfId="5" applyNumberFormat="1" applyFont="1" applyBorder="1" applyAlignment="1">
      <alignment horizontal="center" vertical="center" wrapText="1"/>
    </xf>
    <xf numFmtId="11" fontId="5" fillId="11" borderId="0" xfId="5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7" fillId="0" borderId="0" xfId="4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1" fontId="9" fillId="0" borderId="4" xfId="0" applyNumberFormat="1" applyFont="1" applyBorder="1" applyAlignment="1">
      <alignment horizontal="center" vertical="center"/>
    </xf>
    <xf numFmtId="11" fontId="4" fillId="3" borderId="4" xfId="2" applyNumberFormat="1" applyFont="1" applyBorder="1" applyAlignment="1">
      <alignment horizontal="center" vertical="center" wrapText="1"/>
    </xf>
    <xf numFmtId="0" fontId="3" fillId="0" borderId="0" xfId="3"/>
    <xf numFmtId="11" fontId="5" fillId="13" borderId="4" xfId="7" applyNumberFormat="1" applyFont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11" fontId="4" fillId="4" borderId="0" xfId="3" applyNumberFormat="1" applyFont="1" applyFill="1" applyAlignment="1">
      <alignment horizontal="center" vertical="center" wrapText="1"/>
    </xf>
    <xf numFmtId="11" fontId="4" fillId="4" borderId="3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0" xfId="3" applyFont="1" applyFill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 wrapText="1"/>
    </xf>
    <xf numFmtId="11" fontId="4" fillId="3" borderId="4" xfId="2" applyNumberFormat="1" applyFont="1" applyBorder="1" applyAlignment="1">
      <alignment horizontal="center" vertical="center" wrapText="1"/>
    </xf>
    <xf numFmtId="11" fontId="4" fillId="3" borderId="2" xfId="2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4" fillId="5" borderId="7" xfId="3" applyFont="1" applyFill="1" applyBorder="1" applyAlignment="1">
      <alignment horizontal="center" vertical="center" wrapText="1"/>
    </xf>
    <xf numFmtId="0" fontId="4" fillId="5" borderId="3" xfId="3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20" fillId="12" borderId="0" xfId="6" applyNumberFormat="1" applyFont="1" applyAlignment="1">
      <alignment horizontal="center" vertical="center"/>
    </xf>
    <xf numFmtId="2" fontId="0" fillId="0" borderId="0" xfId="0" applyNumberFormat="1"/>
    <xf numFmtId="0" fontId="22" fillId="0" borderId="0" xfId="0" applyFont="1"/>
    <xf numFmtId="0" fontId="23" fillId="0" borderId="0" xfId="3" applyFont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24" fillId="2" borderId="0" xfId="1" applyFont="1" applyAlignment="1">
      <alignment horizontal="center" vertical="center" wrapText="1"/>
    </xf>
    <xf numFmtId="0" fontId="21" fillId="12" borderId="0" xfId="6" applyFont="1" applyAlignment="1">
      <alignment horizontal="center" vertical="center" wrapText="1"/>
    </xf>
  </cellXfs>
  <cellStyles count="8">
    <cellStyle name="60% - Accent2" xfId="1" builtinId="36"/>
    <cellStyle name="60% - Accent5" xfId="5" builtinId="48"/>
    <cellStyle name="Accent1" xfId="7" builtinId="29"/>
    <cellStyle name="Accent4" xfId="2" builtinId="41"/>
    <cellStyle name="Good" xfId="6" builtinId="26"/>
    <cellStyle name="Normal" xfId="0" builtinId="0"/>
    <cellStyle name="Normal 2" xfId="3" xr:uid="{AD2F1853-1515-41A1-A9F8-6D69DE89D032}"/>
    <cellStyle name="Percent" xfId="4" builtinId="5"/>
  </cellStyles>
  <dxfs count="9"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mab-my.sharepoint.com/personal/tushar_jain_adimab_com/Documents/Adimab/Partners/Sanofi/LindsayAvery/FinalData/Adimab%20Sanofi%20Collaboration_43%20IgG%20CHO%20Master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ation"/>
      <sheetName val="Master"/>
      <sheetName val="Sanofi Final July 26"/>
      <sheetName val="Sanofi External Final April 22"/>
      <sheetName val="Sanofi External"/>
      <sheetName val="Coloring All Assays"/>
      <sheetName val="CHO NCB Tetra"/>
      <sheetName val="Coloring"/>
      <sheetName val="ROC_COR"/>
      <sheetName val="DNP-BSA (CHO)"/>
      <sheetName val="DNP-BSA (Yeast)"/>
      <sheetName val="Sanofi FcRn Recycling"/>
      <sheetName val="Bead + BVP assay additions"/>
      <sheetName val="Overview w additions"/>
      <sheetName val="PSR"/>
      <sheetName val="Overview original"/>
      <sheetName val="Octet kinetics"/>
      <sheetName val="Cell binding"/>
      <sheetName val="HIC"/>
      <sheetName val="SEC"/>
      <sheetName val="pH stress SEC"/>
      <sheetName val="Sequence"/>
      <sheetName val="Calculated electrostatics pH 7"/>
      <sheetName val="Calculated pI details"/>
      <sheetName val="Plate map"/>
      <sheetName val="LCMS"/>
      <sheetName val="Info"/>
      <sheetName val="Master Dat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B1" t="str">
            <v>ADI Name</v>
          </cell>
          <cell r="C1" t="str">
            <v>VH CDR3 Lineage</v>
          </cell>
          <cell r="D1" t="str">
            <v>IgG 
Charge</v>
          </cell>
          <cell r="E1" t="str">
            <v>IgG  Isoelectric Point</v>
          </cell>
          <cell r="F1" t="str">
            <v>Fab 
Charge</v>
          </cell>
          <cell r="G1" t="str">
            <v>Fab  Isoelectric Point</v>
          </cell>
          <cell r="H1" t="str">
            <v>Fv 
Charge</v>
          </cell>
        </row>
        <row r="2">
          <cell r="B2" t="str">
            <v>ADI-48074</v>
          </cell>
          <cell r="C2">
            <v>283</v>
          </cell>
          <cell r="D2">
            <v>5.8898206999999996</v>
          </cell>
          <cell r="E2">
            <v>8.8983609999999995</v>
          </cell>
          <cell r="F2">
            <v>6.1886710000000003</v>
          </cell>
          <cell r="G2">
            <v>9.3506009999999993</v>
          </cell>
          <cell r="H2">
            <v>3.2194331599999999</v>
          </cell>
        </row>
        <row r="3">
          <cell r="B3" t="str">
            <v>ADI-36787</v>
          </cell>
          <cell r="C3">
            <v>330</v>
          </cell>
          <cell r="D3">
            <v>6.8893126999999996</v>
          </cell>
          <cell r="E3">
            <v>9.0290990000000004</v>
          </cell>
          <cell r="F3">
            <v>7.1881630000000003</v>
          </cell>
          <cell r="G3">
            <v>9.4255289999999992</v>
          </cell>
          <cell r="H3">
            <v>4.2189251900000002</v>
          </cell>
        </row>
        <row r="4">
          <cell r="B4" t="str">
            <v>ADI-47876</v>
          </cell>
          <cell r="C4">
            <v>69</v>
          </cell>
          <cell r="D4">
            <v>4.6531897999999998</v>
          </cell>
          <cell r="E4">
            <v>8.7271420000000006</v>
          </cell>
          <cell r="F4">
            <v>4.9520400999999996</v>
          </cell>
          <cell r="G4">
            <v>9.2841640000000005</v>
          </cell>
          <cell r="H4">
            <v>1.9828022300000001</v>
          </cell>
        </row>
        <row r="5">
          <cell r="B5" t="str">
            <v>ADI-47927</v>
          </cell>
          <cell r="C5">
            <v>125</v>
          </cell>
          <cell r="D5">
            <v>1.8689807000000001</v>
          </cell>
          <cell r="E5">
            <v>7.4552310000000004</v>
          </cell>
          <cell r="F5">
            <v>2.1678308999999998</v>
          </cell>
          <cell r="G5">
            <v>8.305237</v>
          </cell>
          <cell r="H5">
            <v>-0.80140690000000003</v>
          </cell>
        </row>
        <row r="6">
          <cell r="B6" t="str">
            <v>ADI-47840</v>
          </cell>
          <cell r="C6">
            <v>36</v>
          </cell>
          <cell r="D6">
            <v>8.6209621999999992</v>
          </cell>
          <cell r="E6">
            <v>9.1662979999999994</v>
          </cell>
          <cell r="F6">
            <v>8.9198125000000008</v>
          </cell>
          <cell r="G6">
            <v>9.5208049999999993</v>
          </cell>
          <cell r="H6">
            <v>5.9505746400000001</v>
          </cell>
        </row>
        <row r="7">
          <cell r="B7" t="str">
            <v>ADI-48082</v>
          </cell>
          <cell r="C7">
            <v>291</v>
          </cell>
          <cell r="D7">
            <v>7.6228189999999998</v>
          </cell>
          <cell r="E7">
            <v>9.0558010000000007</v>
          </cell>
          <cell r="F7">
            <v>7.9216692999999996</v>
          </cell>
          <cell r="G7">
            <v>9.4287340000000004</v>
          </cell>
          <cell r="H7">
            <v>4.9524314800000004</v>
          </cell>
        </row>
        <row r="8">
          <cell r="B8" t="str">
            <v>ADI-48013</v>
          </cell>
          <cell r="C8">
            <v>213</v>
          </cell>
          <cell r="D8">
            <v>5.6478561000000003</v>
          </cell>
          <cell r="E8">
            <v>8.9186549999999993</v>
          </cell>
          <cell r="F8">
            <v>5.9467064000000001</v>
          </cell>
          <cell r="G8">
            <v>9.3871310000000001</v>
          </cell>
          <cell r="H8">
            <v>2.97746858</v>
          </cell>
        </row>
        <row r="9">
          <cell r="B9" t="str">
            <v>ADI-36786</v>
          </cell>
          <cell r="C9">
            <v>331</v>
          </cell>
          <cell r="D9">
            <v>6.6470592999999996</v>
          </cell>
          <cell r="E9">
            <v>9.0583650000000002</v>
          </cell>
          <cell r="F9">
            <v>6.9459096000000002</v>
          </cell>
          <cell r="G9">
            <v>9.4751969999999996</v>
          </cell>
          <cell r="H9">
            <v>3.9766717200000001</v>
          </cell>
        </row>
        <row r="10">
          <cell r="B10" t="str">
            <v>ADI-47800</v>
          </cell>
          <cell r="C10">
            <v>6</v>
          </cell>
          <cell r="D10">
            <v>7.1285058000000001</v>
          </cell>
          <cell r="E10">
            <v>9.0438390000000002</v>
          </cell>
          <cell r="F10">
            <v>7.4273560999999999</v>
          </cell>
          <cell r="G10">
            <v>9.4484940000000002</v>
          </cell>
          <cell r="H10">
            <v>4.4581182799999999</v>
          </cell>
        </row>
        <row r="11">
          <cell r="B11" t="str">
            <v>ADI-48048</v>
          </cell>
          <cell r="C11">
            <v>256</v>
          </cell>
          <cell r="D11">
            <v>9.1301181000000007</v>
          </cell>
          <cell r="E11">
            <v>9.3355940000000004</v>
          </cell>
          <cell r="F11">
            <v>9.4289684000000005</v>
          </cell>
          <cell r="G11">
            <v>9.7551500000000004</v>
          </cell>
          <cell r="H11">
            <v>6.4597305499999997</v>
          </cell>
        </row>
        <row r="12">
          <cell r="B12" t="str">
            <v>ADI-48057</v>
          </cell>
          <cell r="C12">
            <v>265</v>
          </cell>
          <cell r="D12">
            <v>5.8888553999999997</v>
          </cell>
          <cell r="E12">
            <v>8.8904569999999996</v>
          </cell>
          <cell r="F12">
            <v>6.1877057000000004</v>
          </cell>
          <cell r="G12">
            <v>9.3373570000000008</v>
          </cell>
          <cell r="H12">
            <v>3.21846787</v>
          </cell>
        </row>
        <row r="13">
          <cell r="B13" t="str">
            <v>ADI-47990</v>
          </cell>
          <cell r="C13">
            <v>189</v>
          </cell>
          <cell r="D13">
            <v>7.6239374</v>
          </cell>
          <cell r="E13">
            <v>9.0592190000000006</v>
          </cell>
          <cell r="F13">
            <v>7.9227876000000004</v>
          </cell>
          <cell r="G13">
            <v>9.4338610000000003</v>
          </cell>
          <cell r="H13">
            <v>4.9535498000000002</v>
          </cell>
        </row>
        <row r="14">
          <cell r="B14" t="str">
            <v>ADI-47914</v>
          </cell>
          <cell r="C14">
            <v>108</v>
          </cell>
          <cell r="D14">
            <v>11.8843028</v>
          </cell>
          <cell r="E14">
            <v>9.4836349999999996</v>
          </cell>
          <cell r="F14">
            <v>12.1831531</v>
          </cell>
          <cell r="G14">
            <v>9.8254319999999993</v>
          </cell>
          <cell r="H14">
            <v>9.2139152699999993</v>
          </cell>
        </row>
        <row r="15">
          <cell r="B15" t="str">
            <v>ADI-48069</v>
          </cell>
          <cell r="C15">
            <v>278</v>
          </cell>
          <cell r="D15">
            <v>8.8909444999999998</v>
          </cell>
          <cell r="E15">
            <v>9.3250200000000003</v>
          </cell>
          <cell r="F15">
            <v>9.1897947000000002</v>
          </cell>
          <cell r="G15">
            <v>9.7367779999999993</v>
          </cell>
          <cell r="H15">
            <v>6.22055691</v>
          </cell>
        </row>
        <row r="16">
          <cell r="B16" t="str">
            <v>ADI-47924</v>
          </cell>
          <cell r="C16">
            <v>121</v>
          </cell>
          <cell r="D16">
            <v>7.8661327999999999</v>
          </cell>
          <cell r="E16">
            <v>9.1141199999999998</v>
          </cell>
          <cell r="F16">
            <v>8.1649829999999994</v>
          </cell>
          <cell r="G16">
            <v>9.5298839999999991</v>
          </cell>
          <cell r="H16">
            <v>5.1957452000000002</v>
          </cell>
        </row>
        <row r="17">
          <cell r="B17" t="str">
            <v>ADI-47920</v>
          </cell>
          <cell r="C17">
            <v>117</v>
          </cell>
          <cell r="D17">
            <v>5.6249143999999998</v>
          </cell>
          <cell r="E17">
            <v>8.7870640000000009</v>
          </cell>
          <cell r="F17">
            <v>5.9237647000000004</v>
          </cell>
          <cell r="G17">
            <v>9.2551120000000004</v>
          </cell>
          <cell r="H17">
            <v>2.9545268400000002</v>
          </cell>
        </row>
        <row r="18">
          <cell r="B18" t="str">
            <v>ADI-33018</v>
          </cell>
          <cell r="C18">
            <v>160</v>
          </cell>
          <cell r="D18">
            <v>0.62776549999999998</v>
          </cell>
          <cell r="E18">
            <v>7.1369319999999998</v>
          </cell>
          <cell r="F18">
            <v>0.92661570000000004</v>
          </cell>
          <cell r="G18">
            <v>7.6310419999999999</v>
          </cell>
          <cell r="H18">
            <v>-2.0426221</v>
          </cell>
        </row>
        <row r="19">
          <cell r="B19" t="str">
            <v>ADI-48034</v>
          </cell>
          <cell r="C19">
            <v>237</v>
          </cell>
          <cell r="D19">
            <v>0.8937792</v>
          </cell>
          <cell r="E19">
            <v>7.1882020000000004</v>
          </cell>
          <cell r="F19">
            <v>1.1926295</v>
          </cell>
          <cell r="G19">
            <v>7.7869869999999999</v>
          </cell>
          <cell r="H19">
            <v>-1.77660832</v>
          </cell>
        </row>
        <row r="20">
          <cell r="B20" t="str">
            <v>ADI-48036</v>
          </cell>
          <cell r="C20">
            <v>239</v>
          </cell>
          <cell r="D20">
            <v>4.6503513999999999</v>
          </cell>
          <cell r="E20">
            <v>8.7173160000000003</v>
          </cell>
          <cell r="F20">
            <v>4.9492016999999997</v>
          </cell>
          <cell r="G20">
            <v>9.2653660000000002</v>
          </cell>
          <cell r="H20">
            <v>1.97996382</v>
          </cell>
        </row>
        <row r="21">
          <cell r="B21" t="str">
            <v>ADI-48111</v>
          </cell>
          <cell r="C21">
            <v>318</v>
          </cell>
          <cell r="D21">
            <v>4.8899792</v>
          </cell>
          <cell r="E21">
            <v>8.6976619999999993</v>
          </cell>
          <cell r="F21">
            <v>5.1888294999999998</v>
          </cell>
          <cell r="G21">
            <v>9.2264859999999995</v>
          </cell>
          <cell r="H21">
            <v>2.2195916200000001</v>
          </cell>
        </row>
        <row r="22">
          <cell r="B22" t="str">
            <v>ADI-47985</v>
          </cell>
          <cell r="C22">
            <v>184</v>
          </cell>
          <cell r="D22">
            <v>7.6236104999999998</v>
          </cell>
          <cell r="E22">
            <v>9.0594330000000003</v>
          </cell>
          <cell r="F22">
            <v>7.9224607000000002</v>
          </cell>
          <cell r="G22">
            <v>9.4339680000000001</v>
          </cell>
          <cell r="H22">
            <v>4.95322291</v>
          </cell>
        </row>
        <row r="23">
          <cell r="B23" t="str">
            <v>ADI-33021</v>
          </cell>
          <cell r="C23">
            <v>190</v>
          </cell>
          <cell r="D23">
            <v>5.6250869000000003</v>
          </cell>
          <cell r="E23">
            <v>8.7885589999999993</v>
          </cell>
          <cell r="F23">
            <v>5.9239372000000001</v>
          </cell>
          <cell r="G23">
            <v>9.2572480000000006</v>
          </cell>
          <cell r="H23">
            <v>2.95469933</v>
          </cell>
        </row>
        <row r="24">
          <cell r="B24" t="str">
            <v>ADI-47903</v>
          </cell>
          <cell r="C24">
            <v>96</v>
          </cell>
          <cell r="D24">
            <v>6.8929697000000001</v>
          </cell>
          <cell r="E24">
            <v>9.0746000000000002</v>
          </cell>
          <cell r="F24">
            <v>7.1918199999999999</v>
          </cell>
          <cell r="G24">
            <v>9.5035019999999992</v>
          </cell>
          <cell r="H24">
            <v>4.2225821699999999</v>
          </cell>
        </row>
        <row r="25">
          <cell r="B25" t="str">
            <v>ADI-47879</v>
          </cell>
          <cell r="C25">
            <v>72</v>
          </cell>
          <cell r="D25">
            <v>2.8934655</v>
          </cell>
          <cell r="E25">
            <v>7.9369509999999996</v>
          </cell>
          <cell r="F25">
            <v>3.1923157999999998</v>
          </cell>
          <cell r="G25">
            <v>8.8792419999999996</v>
          </cell>
          <cell r="H25">
            <v>0.22307792000000001</v>
          </cell>
        </row>
        <row r="26">
          <cell r="B26" t="str">
            <v>ADI-32999</v>
          </cell>
          <cell r="C26">
            <v>141</v>
          </cell>
          <cell r="D26">
            <v>6.6247591000000003</v>
          </cell>
          <cell r="E26">
            <v>8.9603120000000001</v>
          </cell>
          <cell r="F26">
            <v>6.9236094000000001</v>
          </cell>
          <cell r="G26">
            <v>9.3884120000000006</v>
          </cell>
          <cell r="H26">
            <v>3.9543715399999999</v>
          </cell>
        </row>
        <row r="27">
          <cell r="B27" t="str">
            <v>ADI-47851</v>
          </cell>
          <cell r="C27">
            <v>45</v>
          </cell>
          <cell r="D27">
            <v>6.6264574999999999</v>
          </cell>
          <cell r="E27">
            <v>8.9545440000000003</v>
          </cell>
          <cell r="F27">
            <v>6.9253077000000003</v>
          </cell>
          <cell r="G27">
            <v>9.3785860000000003</v>
          </cell>
          <cell r="H27">
            <v>3.9560699100000001</v>
          </cell>
        </row>
        <row r="28">
          <cell r="B28" t="str">
            <v>ADI-47959</v>
          </cell>
          <cell r="C28">
            <v>158</v>
          </cell>
          <cell r="D28">
            <v>4.6277397000000002</v>
          </cell>
          <cell r="E28">
            <v>8.5784610000000008</v>
          </cell>
          <cell r="F28">
            <v>4.92659</v>
          </cell>
          <cell r="G28">
            <v>9.1312099999999994</v>
          </cell>
          <cell r="H28">
            <v>1.9573521300000001</v>
          </cell>
        </row>
        <row r="29">
          <cell r="B29" t="str">
            <v>ADI-48031</v>
          </cell>
          <cell r="C29">
            <v>234</v>
          </cell>
          <cell r="D29">
            <v>5.8901376000000001</v>
          </cell>
          <cell r="E29">
            <v>8.9235690000000005</v>
          </cell>
          <cell r="F29">
            <v>6.1889878999999999</v>
          </cell>
          <cell r="G29">
            <v>9.3956759999999999</v>
          </cell>
          <cell r="H29">
            <v>3.2197500899999998</v>
          </cell>
        </row>
        <row r="30">
          <cell r="B30" t="str">
            <v>ADI-48019</v>
          </cell>
          <cell r="C30">
            <v>218</v>
          </cell>
          <cell r="D30">
            <v>2.6503264999999998</v>
          </cell>
          <cell r="E30">
            <v>7.9010619999999996</v>
          </cell>
          <cell r="F30">
            <v>2.9491768</v>
          </cell>
          <cell r="G30">
            <v>8.8087459999999993</v>
          </cell>
          <cell r="H30">
            <v>-2.006105E-2</v>
          </cell>
        </row>
        <row r="31">
          <cell r="B31" t="str">
            <v>ADI-36784</v>
          </cell>
          <cell r="C31">
            <v>325</v>
          </cell>
          <cell r="D31">
            <v>4.8880648999999998</v>
          </cell>
          <cell r="E31">
            <v>8.6797179999999994</v>
          </cell>
          <cell r="F31">
            <v>5.1869151999999996</v>
          </cell>
          <cell r="G31">
            <v>9.1940159999999995</v>
          </cell>
          <cell r="H31">
            <v>2.2176773299999999</v>
          </cell>
        </row>
        <row r="32">
          <cell r="B32" t="str">
            <v>ADI-48040</v>
          </cell>
          <cell r="C32">
            <v>244</v>
          </cell>
          <cell r="D32">
            <v>3.8879508</v>
          </cell>
          <cell r="E32">
            <v>8.3849180000000008</v>
          </cell>
          <cell r="F32">
            <v>4.186801</v>
          </cell>
          <cell r="G32">
            <v>9.0414890000000003</v>
          </cell>
          <cell r="H32">
            <v>1.2175631899999999</v>
          </cell>
        </row>
        <row r="33">
          <cell r="B33" t="str">
            <v>ADI-47802</v>
          </cell>
          <cell r="C33">
            <v>8</v>
          </cell>
          <cell r="D33">
            <v>7.6234963000000002</v>
          </cell>
          <cell r="E33">
            <v>9.0750270000000004</v>
          </cell>
          <cell r="F33">
            <v>7.9223466</v>
          </cell>
          <cell r="G33">
            <v>9.4600299999999997</v>
          </cell>
          <cell r="H33">
            <v>4.95310877</v>
          </cell>
        </row>
        <row r="34">
          <cell r="B34" t="str">
            <v>ADI-47892</v>
          </cell>
          <cell r="C34">
            <v>83</v>
          </cell>
          <cell r="D34">
            <v>3.8925070000000002</v>
          </cell>
          <cell r="E34">
            <v>8.3917540000000006</v>
          </cell>
          <cell r="F34">
            <v>4.1913573</v>
          </cell>
          <cell r="G34">
            <v>9.0564420000000005</v>
          </cell>
          <cell r="H34">
            <v>1.22211943</v>
          </cell>
        </row>
        <row r="35">
          <cell r="B35" t="str">
            <v>ADI-47855</v>
          </cell>
          <cell r="C35">
            <v>49</v>
          </cell>
          <cell r="D35">
            <v>3.6495459000000001</v>
          </cell>
          <cell r="E35">
            <v>8.3661189999999994</v>
          </cell>
          <cell r="F35">
            <v>3.9483961999999999</v>
          </cell>
          <cell r="G35">
            <v>9.0120090000000008</v>
          </cell>
          <cell r="H35">
            <v>0.97915836999999994</v>
          </cell>
        </row>
        <row r="36">
          <cell r="B36" t="str">
            <v>ADI-48068</v>
          </cell>
          <cell r="C36">
            <v>277</v>
          </cell>
          <cell r="D36">
            <v>4.6520659999999996</v>
          </cell>
          <cell r="E36">
            <v>8.7074890000000007</v>
          </cell>
          <cell r="F36">
            <v>4.9509163000000003</v>
          </cell>
          <cell r="G36">
            <v>9.2472080000000005</v>
          </cell>
          <cell r="H36">
            <v>1.98167848</v>
          </cell>
        </row>
        <row r="37">
          <cell r="B37" t="str">
            <v>ADI-47844</v>
          </cell>
          <cell r="C37">
            <v>40</v>
          </cell>
          <cell r="D37">
            <v>6.6204822999999999</v>
          </cell>
          <cell r="E37">
            <v>8.9156650000000006</v>
          </cell>
          <cell r="F37">
            <v>6.9193325000000003</v>
          </cell>
          <cell r="G37">
            <v>9.3106000000000009</v>
          </cell>
          <cell r="H37">
            <v>3.9500947000000002</v>
          </cell>
        </row>
        <row r="38">
          <cell r="B38" t="str">
            <v>ADI-47936</v>
          </cell>
          <cell r="C38">
            <v>132</v>
          </cell>
          <cell r="D38">
            <v>7.1280226999999998</v>
          </cell>
          <cell r="E38">
            <v>9.0376429999999992</v>
          </cell>
          <cell r="F38">
            <v>7.4268729999999996</v>
          </cell>
          <cell r="G38">
            <v>9.4389880000000002</v>
          </cell>
          <cell r="H38">
            <v>4.4576351900000004</v>
          </cell>
        </row>
        <row r="39">
          <cell r="B39" t="str">
            <v>ADI-47956</v>
          </cell>
          <cell r="C39">
            <v>155</v>
          </cell>
          <cell r="D39">
            <v>7.6249143999999998</v>
          </cell>
          <cell r="E39">
            <v>9.1051479999999998</v>
          </cell>
          <cell r="F39">
            <v>7.9237647000000004</v>
          </cell>
          <cell r="G39">
            <v>9.5143970000000007</v>
          </cell>
          <cell r="H39">
            <v>4.9545268399999998</v>
          </cell>
        </row>
        <row r="40">
          <cell r="B40" t="str">
            <v>ADI-33025</v>
          </cell>
          <cell r="C40">
            <v>206</v>
          </cell>
          <cell r="D40">
            <v>9.1231332999999992</v>
          </cell>
          <cell r="E40">
            <v>9.2417069999999999</v>
          </cell>
          <cell r="F40">
            <v>9.4219836000000008</v>
          </cell>
          <cell r="G40">
            <v>9.5918349999999997</v>
          </cell>
          <cell r="H40">
            <v>6.4527457400000001</v>
          </cell>
        </row>
        <row r="41">
          <cell r="B41" t="str">
            <v>ADI-47988</v>
          </cell>
          <cell r="C41">
            <v>187</v>
          </cell>
          <cell r="D41">
            <v>6.6259883999999998</v>
          </cell>
          <cell r="E41">
            <v>8.9389500000000002</v>
          </cell>
          <cell r="F41">
            <v>6.9248386999999996</v>
          </cell>
          <cell r="G41">
            <v>9.3503880000000006</v>
          </cell>
          <cell r="H41">
            <v>3.9556008399999998</v>
          </cell>
        </row>
        <row r="42">
          <cell r="B42" t="str">
            <v>ADI-48021</v>
          </cell>
          <cell r="C42">
            <v>221</v>
          </cell>
          <cell r="D42">
            <v>3.6501898000000002</v>
          </cell>
          <cell r="E42">
            <v>8.3827820000000006</v>
          </cell>
          <cell r="F42">
            <v>3.9490400000000001</v>
          </cell>
          <cell r="G42">
            <v>9.0472560000000009</v>
          </cell>
          <cell r="H42">
            <v>0.97980219000000002</v>
          </cell>
        </row>
        <row r="43">
          <cell r="B43" t="str">
            <v>ADI-66788</v>
          </cell>
          <cell r="C43">
            <v>237</v>
          </cell>
          <cell r="D43">
            <v>0.8945729</v>
          </cell>
          <cell r="E43">
            <v>7.1886289999999997</v>
          </cell>
          <cell r="F43">
            <v>1.1934232</v>
          </cell>
          <cell r="G43">
            <v>7.7904049999999998</v>
          </cell>
          <cell r="H43">
            <v>-1.77581462</v>
          </cell>
        </row>
        <row r="44">
          <cell r="B44" t="str">
            <v>ADI-66789</v>
          </cell>
          <cell r="C44">
            <v>234</v>
          </cell>
          <cell r="D44">
            <v>5.8909313000000001</v>
          </cell>
          <cell r="E44">
            <v>8.9346770000000006</v>
          </cell>
          <cell r="F44">
            <v>6.1897815999999999</v>
          </cell>
          <cell r="G44">
            <v>9.4155429999999996</v>
          </cell>
          <cell r="H44">
            <v>3.2205437799999999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4329-CE17-456D-93D7-052F6462AFAA}">
  <dimension ref="A1:AE48"/>
  <sheetViews>
    <sheetView tabSelected="1" topLeftCell="D1" zoomScale="80" zoomScaleNormal="80" workbookViewId="0">
      <selection activeCell="I5" sqref="I5"/>
    </sheetView>
  </sheetViews>
  <sheetFormatPr defaultColWidth="9" defaultRowHeight="15.5" x14ac:dyDescent="0.35"/>
  <cols>
    <col min="1" max="1" width="15" style="17" customWidth="1"/>
    <col min="2" max="2" width="26.81640625" style="17" customWidth="1"/>
    <col min="3" max="3" width="10.1796875" style="17" customWidth="1"/>
    <col min="4" max="4" width="17.1796875" style="17" customWidth="1"/>
    <col min="5" max="5" width="27.54296875" style="17" bestFit="1" customWidth="1"/>
    <col min="6" max="6" width="16.453125" style="17" customWidth="1"/>
    <col min="7" max="8" width="14.1796875" style="17" customWidth="1"/>
    <col min="9" max="9" width="16.81640625" style="7" customWidth="1"/>
    <col min="10" max="11" width="16.81640625" style="15" customWidth="1"/>
    <col min="12" max="12" width="14.1796875" style="15" customWidth="1"/>
    <col min="13" max="13" width="18.7265625" style="17" customWidth="1"/>
    <col min="14" max="14" width="16" style="17" customWidth="1"/>
    <col min="15" max="16" width="13.453125" style="17" customWidth="1"/>
    <col min="17" max="17" width="12.54296875" style="17" customWidth="1"/>
    <col min="18" max="18" width="13.1796875" style="17" customWidth="1"/>
    <col min="19" max="19" width="16.453125" style="17" customWidth="1"/>
    <col min="20" max="20" width="11.26953125" style="17" customWidth="1"/>
    <col min="21" max="21" width="12.54296875" style="17" customWidth="1"/>
    <col min="22" max="22" width="14.7265625" style="17" customWidth="1"/>
    <col min="23" max="23" width="16.81640625" style="17" customWidth="1"/>
    <col min="24" max="24" width="10.7265625" style="17" customWidth="1"/>
    <col min="25" max="25" width="13.26953125" style="17" customWidth="1"/>
    <col min="26" max="26" width="19.26953125" style="17" customWidth="1"/>
    <col min="27" max="27" width="9" style="17"/>
    <col min="28" max="28" width="12.7265625" style="17" customWidth="1"/>
    <col min="29" max="29" width="9" style="17"/>
    <col min="30" max="30" width="18.453125" style="17" customWidth="1"/>
    <col min="31" max="31" width="17" style="17" customWidth="1"/>
    <col min="32" max="16384" width="9" style="17"/>
  </cols>
  <sheetData>
    <row r="1" spans="1:31" x14ac:dyDescent="0.35">
      <c r="A1" s="53" t="s">
        <v>0</v>
      </c>
      <c r="B1" s="53" t="s">
        <v>1</v>
      </c>
      <c r="C1" s="23"/>
      <c r="D1" s="59" t="s">
        <v>2</v>
      </c>
      <c r="E1" s="59"/>
      <c r="F1" s="59"/>
      <c r="G1" s="59"/>
      <c r="H1" s="51"/>
      <c r="I1" s="55" t="s">
        <v>3</v>
      </c>
      <c r="J1" s="55" t="s">
        <v>4</v>
      </c>
      <c r="K1" s="55" t="s">
        <v>5</v>
      </c>
      <c r="L1" s="57"/>
      <c r="M1" s="49" t="s">
        <v>6</v>
      </c>
      <c r="N1" s="49" t="s">
        <v>7</v>
      </c>
      <c r="O1" s="49" t="s">
        <v>8</v>
      </c>
      <c r="P1" s="51"/>
      <c r="Q1" s="49" t="s">
        <v>9</v>
      </c>
      <c r="R1" s="49"/>
      <c r="S1" s="49"/>
      <c r="T1" s="49"/>
      <c r="V1" s="49" t="s">
        <v>10</v>
      </c>
      <c r="W1" s="49"/>
      <c r="X1" s="51"/>
      <c r="Y1" s="49" t="s">
        <v>11</v>
      </c>
      <c r="Z1" s="49"/>
      <c r="AA1" s="49"/>
      <c r="AB1" s="49"/>
      <c r="AD1" s="49" t="s">
        <v>12</v>
      </c>
      <c r="AE1" s="49" t="s">
        <v>13</v>
      </c>
    </row>
    <row r="2" spans="1:31" ht="47" thickBot="1" x14ac:dyDescent="0.4">
      <c r="A2" s="54"/>
      <c r="B2" s="54"/>
      <c r="C2" s="4"/>
      <c r="D2" s="1" t="s">
        <v>14</v>
      </c>
      <c r="E2" s="2" t="s">
        <v>15</v>
      </c>
      <c r="F2" s="1" t="s">
        <v>16</v>
      </c>
      <c r="G2" s="2" t="s">
        <v>17</v>
      </c>
      <c r="H2" s="52"/>
      <c r="I2" s="56"/>
      <c r="J2" s="56"/>
      <c r="K2" s="56"/>
      <c r="L2" s="57"/>
      <c r="M2" s="50"/>
      <c r="N2" s="50"/>
      <c r="O2" s="50"/>
      <c r="P2" s="52"/>
      <c r="Q2" s="3" t="s">
        <v>18</v>
      </c>
      <c r="R2" s="3" t="s">
        <v>19</v>
      </c>
      <c r="S2" s="3" t="s">
        <v>20</v>
      </c>
      <c r="T2" s="3" t="s">
        <v>21</v>
      </c>
      <c r="V2" s="36" t="s">
        <v>22</v>
      </c>
      <c r="W2" s="36" t="s">
        <v>23</v>
      </c>
      <c r="X2" s="52"/>
      <c r="Y2" s="5" t="s">
        <v>24</v>
      </c>
      <c r="Z2" s="5" t="s">
        <v>25</v>
      </c>
      <c r="AA2" s="5" t="s">
        <v>26</v>
      </c>
      <c r="AB2" s="5" t="s">
        <v>27</v>
      </c>
      <c r="AD2" s="50"/>
      <c r="AE2" s="50"/>
    </row>
    <row r="3" spans="1:31" x14ac:dyDescent="0.35">
      <c r="A3" s="6" t="s">
        <v>28</v>
      </c>
      <c r="B3" s="6" t="s">
        <v>29</v>
      </c>
      <c r="C3" s="6"/>
      <c r="D3" s="6" t="s">
        <v>30</v>
      </c>
      <c r="E3" s="19" t="s">
        <v>31</v>
      </c>
      <c r="F3" s="6" t="s">
        <v>32</v>
      </c>
      <c r="G3" s="20" t="s">
        <v>33</v>
      </c>
      <c r="H3" s="20"/>
      <c r="I3" s="28">
        <v>0.34599999999999997</v>
      </c>
      <c r="J3" s="44">
        <v>127</v>
      </c>
      <c r="K3" s="44">
        <v>333</v>
      </c>
      <c r="L3" s="7"/>
      <c r="M3" s="9">
        <v>79</v>
      </c>
      <c r="N3" s="10">
        <v>99.06</v>
      </c>
      <c r="O3" s="10">
        <v>9.7070000000000007</v>
      </c>
      <c r="P3" s="10"/>
      <c r="Q3" s="8">
        <v>0.17100000000000001</v>
      </c>
      <c r="R3" s="28">
        <v>18.399999999999999</v>
      </c>
      <c r="S3" s="40">
        <v>0.35087432931839702</v>
      </c>
      <c r="T3" s="29">
        <v>19.43</v>
      </c>
      <c r="V3" s="8">
        <v>1.06</v>
      </c>
      <c r="W3" s="29">
        <v>110</v>
      </c>
      <c r="X3" s="7"/>
      <c r="Y3" s="29">
        <v>0.73</v>
      </c>
      <c r="Z3" s="7">
        <v>9</v>
      </c>
      <c r="AA3" s="10">
        <f>VLOOKUP(A3,'[1]Calculated electrostatics pH 7'!B:H,6,0)</f>
        <v>9.3884120000000006</v>
      </c>
      <c r="AB3" s="10">
        <v>0.14480870250304345</v>
      </c>
      <c r="AD3" s="12">
        <v>1.0767552567391999E-9</v>
      </c>
      <c r="AE3" s="13" t="s">
        <v>34</v>
      </c>
    </row>
    <row r="4" spans="1:31" x14ac:dyDescent="0.35">
      <c r="A4" s="6" t="s">
        <v>35</v>
      </c>
      <c r="B4" s="6" t="s">
        <v>36</v>
      </c>
      <c r="C4" s="6"/>
      <c r="D4" s="6" t="s">
        <v>37</v>
      </c>
      <c r="E4" s="19" t="s">
        <v>38</v>
      </c>
      <c r="F4" s="6" t="s">
        <v>39</v>
      </c>
      <c r="G4" s="20" t="s">
        <v>40</v>
      </c>
      <c r="H4" s="20"/>
      <c r="I4" s="28">
        <v>0.19600000000000001</v>
      </c>
      <c r="J4" s="44">
        <v>151</v>
      </c>
      <c r="K4" s="44">
        <v>558</v>
      </c>
      <c r="L4" s="7"/>
      <c r="M4" s="9">
        <v>72.5</v>
      </c>
      <c r="N4" s="10">
        <v>97.65</v>
      </c>
      <c r="O4" s="10">
        <v>9.4250000000000007</v>
      </c>
      <c r="P4" s="10"/>
      <c r="Q4" s="8">
        <v>2.6700000000000002E-2</v>
      </c>
      <c r="R4" s="28">
        <v>0</v>
      </c>
      <c r="S4" s="40">
        <v>0</v>
      </c>
      <c r="T4" s="29">
        <v>10.1</v>
      </c>
      <c r="V4" s="8">
        <v>0.97</v>
      </c>
      <c r="W4" s="29">
        <v>46.7</v>
      </c>
      <c r="X4" s="7"/>
      <c r="Y4" s="29">
        <v>0.19</v>
      </c>
      <c r="Z4" s="7">
        <v>7.3</v>
      </c>
      <c r="AA4" s="10">
        <f>VLOOKUP(A4,'[1]Calculated electrostatics pH 7'!B:H,6,0)</f>
        <v>7.6310419999999999</v>
      </c>
      <c r="AB4" s="10">
        <v>2.2688036873581532</v>
      </c>
      <c r="AD4" s="12">
        <v>1.48588399284424E-8</v>
      </c>
      <c r="AE4" s="13" t="s">
        <v>34</v>
      </c>
    </row>
    <row r="5" spans="1:31" x14ac:dyDescent="0.35">
      <c r="A5" s="6" t="s">
        <v>41</v>
      </c>
      <c r="B5" s="6" t="s">
        <v>36</v>
      </c>
      <c r="C5" s="6"/>
      <c r="D5" s="6" t="s">
        <v>42</v>
      </c>
      <c r="E5" s="19" t="s">
        <v>43</v>
      </c>
      <c r="F5" s="6" t="s">
        <v>44</v>
      </c>
      <c r="G5" s="20" t="s">
        <v>45</v>
      </c>
      <c r="H5" s="20"/>
      <c r="I5" s="28">
        <v>0.14699999999999999</v>
      </c>
      <c r="J5" s="44">
        <v>134</v>
      </c>
      <c r="K5" s="44">
        <v>652</v>
      </c>
      <c r="L5" s="7"/>
      <c r="M5" s="9">
        <v>75.5</v>
      </c>
      <c r="N5" s="10">
        <v>97.07</v>
      </c>
      <c r="O5" s="10">
        <v>8.5060000000000002</v>
      </c>
      <c r="P5" s="10"/>
      <c r="Q5" s="8">
        <v>3.3000000000000002E-2</v>
      </c>
      <c r="R5" s="28">
        <v>0</v>
      </c>
      <c r="S5" s="40">
        <v>0</v>
      </c>
      <c r="T5" s="29">
        <v>2.75</v>
      </c>
      <c r="V5" s="8">
        <v>0.95</v>
      </c>
      <c r="W5" s="29">
        <v>92.7</v>
      </c>
      <c r="X5" s="7"/>
      <c r="Y5" s="29">
        <v>0.68</v>
      </c>
      <c r="Z5" s="7">
        <v>8.6</v>
      </c>
      <c r="AA5" s="10">
        <f>VLOOKUP(A5,'[1]Calculated electrostatics pH 7'!B:H,6,0)</f>
        <v>9.2572480000000006</v>
      </c>
      <c r="AB5" s="10">
        <v>0.13807133668768748</v>
      </c>
      <c r="AD5" s="12">
        <v>4.6868153444185499E-8</v>
      </c>
      <c r="AE5" s="13" t="s">
        <v>34</v>
      </c>
    </row>
    <row r="6" spans="1:31" x14ac:dyDescent="0.35">
      <c r="A6" s="6" t="s">
        <v>46</v>
      </c>
      <c r="B6" s="6" t="s">
        <v>29</v>
      </c>
      <c r="C6" s="6"/>
      <c r="D6" s="6" t="s">
        <v>47</v>
      </c>
      <c r="E6" s="19" t="s">
        <v>48</v>
      </c>
      <c r="F6" s="6" t="s">
        <v>32</v>
      </c>
      <c r="G6" s="20" t="s">
        <v>49</v>
      </c>
      <c r="H6" s="20"/>
      <c r="I6" s="28">
        <v>0.4</v>
      </c>
      <c r="J6" s="44">
        <v>168</v>
      </c>
      <c r="K6" s="44">
        <v>289</v>
      </c>
      <c r="L6" s="7"/>
      <c r="M6" s="9">
        <v>84</v>
      </c>
      <c r="N6" s="10">
        <v>94.8</v>
      </c>
      <c r="O6" s="10">
        <v>13.571999999999999</v>
      </c>
      <c r="P6" s="10"/>
      <c r="Q6" s="8">
        <v>1.4999999999999999E-2</v>
      </c>
      <c r="R6" s="28">
        <v>13.8</v>
      </c>
      <c r="S6" s="40">
        <v>5.7006307966567749E-2</v>
      </c>
      <c r="T6" s="29">
        <v>108.6</v>
      </c>
      <c r="V6" s="24">
        <v>1.5</v>
      </c>
      <c r="W6" s="29">
        <v>97.95</v>
      </c>
      <c r="X6" s="7"/>
      <c r="Y6" s="29">
        <v>1.17</v>
      </c>
      <c r="Z6" s="7">
        <v>9.1999999999999993</v>
      </c>
      <c r="AA6" s="10">
        <f>VLOOKUP(A6,'[1]Calculated electrostatics pH 7'!B:H,6,0)</f>
        <v>9.5918349999999997</v>
      </c>
      <c r="AB6" s="10">
        <v>7.4957247474402106E-2</v>
      </c>
      <c r="AD6" s="14" t="s">
        <v>34</v>
      </c>
      <c r="AE6" s="13" t="s">
        <v>34</v>
      </c>
    </row>
    <row r="7" spans="1:31" x14ac:dyDescent="0.35">
      <c r="A7" s="6" t="s">
        <v>50</v>
      </c>
      <c r="B7" s="6" t="s">
        <v>29</v>
      </c>
      <c r="C7" s="6"/>
      <c r="D7" s="6" t="s">
        <v>47</v>
      </c>
      <c r="E7" s="19" t="s">
        <v>51</v>
      </c>
      <c r="F7" s="6" t="s">
        <v>52</v>
      </c>
      <c r="G7" s="20" t="s">
        <v>53</v>
      </c>
      <c r="H7" s="20"/>
      <c r="I7" s="28">
        <v>0.29299999999999998</v>
      </c>
      <c r="J7" s="44">
        <v>138</v>
      </c>
      <c r="K7" s="44">
        <v>339</v>
      </c>
      <c r="L7" s="7"/>
      <c r="M7" s="9">
        <v>79</v>
      </c>
      <c r="N7" s="10">
        <v>99.31</v>
      </c>
      <c r="O7" s="10">
        <v>10.984999999999999</v>
      </c>
      <c r="P7" s="10"/>
      <c r="Q7" s="8">
        <v>0.23400000000000001</v>
      </c>
      <c r="R7" s="28">
        <v>12.8</v>
      </c>
      <c r="S7" s="40">
        <v>0.5218071022956392</v>
      </c>
      <c r="T7" s="29">
        <v>59.69</v>
      </c>
      <c r="V7" s="8">
        <v>1</v>
      </c>
      <c r="W7" s="29">
        <v>67.63</v>
      </c>
      <c r="X7" s="7"/>
      <c r="Y7" s="29">
        <v>0.67</v>
      </c>
      <c r="Z7" s="7">
        <v>8.6999999999999993</v>
      </c>
      <c r="AA7" s="10">
        <f>VLOOKUP(A7,'[1]Calculated electrostatics pH 7'!B:H,6,0)</f>
        <v>9.1940159999999995</v>
      </c>
      <c r="AB7" s="10">
        <v>0.22030453823367294</v>
      </c>
      <c r="AD7" s="12">
        <v>2.73978775205867E-10</v>
      </c>
      <c r="AE7" s="13" t="s">
        <v>34</v>
      </c>
    </row>
    <row r="8" spans="1:31" x14ac:dyDescent="0.35">
      <c r="A8" s="6" t="s">
        <v>54</v>
      </c>
      <c r="B8" s="6" t="s">
        <v>55</v>
      </c>
      <c r="C8" s="6"/>
      <c r="D8" s="6" t="s">
        <v>47</v>
      </c>
      <c r="E8" s="19" t="s">
        <v>56</v>
      </c>
      <c r="F8" s="6" t="s">
        <v>32</v>
      </c>
      <c r="G8" s="20" t="s">
        <v>57</v>
      </c>
      <c r="H8" s="20"/>
      <c r="I8" s="28">
        <v>2.2000000000000002</v>
      </c>
      <c r="J8" s="44">
        <v>299</v>
      </c>
      <c r="K8" s="44">
        <v>94.3</v>
      </c>
      <c r="L8" s="7"/>
      <c r="M8" s="9">
        <v>78</v>
      </c>
      <c r="N8" s="10">
        <v>99.08</v>
      </c>
      <c r="O8" s="10">
        <v>10.89</v>
      </c>
      <c r="P8" s="10"/>
      <c r="Q8" s="8">
        <v>1.28</v>
      </c>
      <c r="R8" s="28">
        <v>17.8</v>
      </c>
      <c r="S8" s="40">
        <v>0.85075133114986323</v>
      </c>
      <c r="T8" s="29">
        <v>50.6</v>
      </c>
      <c r="V8" s="8">
        <v>1.1200000000000001</v>
      </c>
      <c r="W8" s="29">
        <v>249.25</v>
      </c>
      <c r="X8" s="7"/>
      <c r="Y8" s="29">
        <v>0.73</v>
      </c>
      <c r="Z8" s="7">
        <v>9.1</v>
      </c>
      <c r="AA8" s="10">
        <f>VLOOKUP(A8,'[1]Calculated electrostatics pH 7'!B:H,6,0)</f>
        <v>9.4751969999999996</v>
      </c>
      <c r="AB8" s="10">
        <v>0.28397339867467203</v>
      </c>
      <c r="AD8" s="12">
        <v>4.7564299408624297E-9</v>
      </c>
      <c r="AE8" s="12">
        <v>1.2021157051361899E-7</v>
      </c>
    </row>
    <row r="9" spans="1:31" x14ac:dyDescent="0.35">
      <c r="A9" s="6" t="s">
        <v>58</v>
      </c>
      <c r="B9" s="6" t="s">
        <v>55</v>
      </c>
      <c r="C9" s="6"/>
      <c r="D9" s="6" t="s">
        <v>59</v>
      </c>
      <c r="E9" s="19" t="s">
        <v>60</v>
      </c>
      <c r="F9" s="6" t="s">
        <v>52</v>
      </c>
      <c r="G9" s="20" t="s">
        <v>61</v>
      </c>
      <c r="H9" s="20"/>
      <c r="I9" s="28">
        <v>0.745</v>
      </c>
      <c r="J9" s="44">
        <v>349</v>
      </c>
      <c r="K9" s="44">
        <v>326</v>
      </c>
      <c r="L9" s="7"/>
      <c r="M9" s="9">
        <v>70.5</v>
      </c>
      <c r="N9" s="10">
        <v>97.774000000000001</v>
      </c>
      <c r="O9" s="10">
        <v>10.625</v>
      </c>
      <c r="P9" s="10"/>
      <c r="Q9" s="8">
        <v>0.46200000000000002</v>
      </c>
      <c r="R9" s="28">
        <v>13.8</v>
      </c>
      <c r="S9" s="40">
        <v>0.84647744881407117</v>
      </c>
      <c r="T9" s="29">
        <v>131.33000000000001</v>
      </c>
      <c r="V9" s="8">
        <v>1.1200000000000001</v>
      </c>
      <c r="W9" s="29">
        <v>283.25</v>
      </c>
      <c r="X9" s="7"/>
      <c r="Y9" s="29">
        <v>0.82</v>
      </c>
      <c r="Z9" s="7">
        <v>9.1</v>
      </c>
      <c r="AA9" s="10">
        <f>VLOOKUP(A9,'[1]Calculated electrostatics pH 7'!B:H,6,0)</f>
        <v>9.4255289999999992</v>
      </c>
      <c r="AB9" s="10">
        <v>0.30676527413054777</v>
      </c>
      <c r="AD9" s="12">
        <v>4.9420635468843803E-8</v>
      </c>
      <c r="AE9" s="13" t="s">
        <v>34</v>
      </c>
    </row>
    <row r="10" spans="1:31" x14ac:dyDescent="0.35">
      <c r="A10" s="6" t="s">
        <v>62</v>
      </c>
      <c r="B10" s="6" t="s">
        <v>55</v>
      </c>
      <c r="C10" s="6"/>
      <c r="D10" s="6" t="s">
        <v>63</v>
      </c>
      <c r="E10" s="19" t="s">
        <v>64</v>
      </c>
      <c r="F10" s="6" t="s">
        <v>65</v>
      </c>
      <c r="G10" s="20" t="s">
        <v>66</v>
      </c>
      <c r="H10" s="20"/>
      <c r="I10" s="28">
        <v>0.41599999999999998</v>
      </c>
      <c r="J10" s="44">
        <v>252</v>
      </c>
      <c r="K10" s="44">
        <v>428</v>
      </c>
      <c r="L10" s="7"/>
      <c r="M10" s="9">
        <v>78.5</v>
      </c>
      <c r="N10" s="10">
        <v>96.88</v>
      </c>
      <c r="O10" s="10">
        <v>8.8759999999999994</v>
      </c>
      <c r="P10" s="10"/>
      <c r="Q10" s="8">
        <v>0.27200000000000002</v>
      </c>
      <c r="R10" s="28">
        <v>17.600000000000001</v>
      </c>
      <c r="S10" s="40">
        <v>0.82871752096974216</v>
      </c>
      <c r="T10" s="29">
        <v>153.25</v>
      </c>
      <c r="V10" s="8">
        <v>1.26</v>
      </c>
      <c r="W10" s="29">
        <v>157.5</v>
      </c>
      <c r="X10" s="7"/>
      <c r="Y10" s="29">
        <v>0.82</v>
      </c>
      <c r="Z10" s="7">
        <v>9.1999999999999993</v>
      </c>
      <c r="AA10" s="10">
        <f>VLOOKUP(A10,'[1]Calculated electrostatics pH 7'!B:H,6,0)</f>
        <v>9.4484940000000002</v>
      </c>
      <c r="AB10" s="10">
        <v>2.5329696424530469E-2</v>
      </c>
      <c r="AD10" s="12">
        <v>1.64630429413244E-8</v>
      </c>
      <c r="AE10" s="13" t="s">
        <v>34</v>
      </c>
    </row>
    <row r="11" spans="1:31" x14ac:dyDescent="0.35">
      <c r="A11" s="6" t="s">
        <v>67</v>
      </c>
      <c r="B11" s="6" t="s">
        <v>29</v>
      </c>
      <c r="C11" s="6"/>
      <c r="D11" s="6" t="s">
        <v>42</v>
      </c>
      <c r="E11" s="19" t="s">
        <v>68</v>
      </c>
      <c r="F11" s="6" t="s">
        <v>44</v>
      </c>
      <c r="G11" s="20" t="s">
        <v>69</v>
      </c>
      <c r="H11" s="20"/>
      <c r="I11" s="28">
        <v>0.34499999999999997</v>
      </c>
      <c r="J11" s="44">
        <v>598</v>
      </c>
      <c r="K11" s="44">
        <v>1240</v>
      </c>
      <c r="L11" s="7"/>
      <c r="M11" s="9">
        <v>69</v>
      </c>
      <c r="N11" s="10">
        <v>98.83</v>
      </c>
      <c r="O11" s="10">
        <v>9.673</v>
      </c>
      <c r="P11" s="10"/>
      <c r="Q11" s="8">
        <v>0.127</v>
      </c>
      <c r="R11" s="28">
        <v>4</v>
      </c>
      <c r="S11" s="40">
        <v>0.54468608840673016</v>
      </c>
      <c r="T11" s="29">
        <v>27.12</v>
      </c>
      <c r="V11" s="8">
        <v>0.98</v>
      </c>
      <c r="W11" s="29">
        <v>81.03</v>
      </c>
      <c r="X11" s="7"/>
      <c r="Y11" s="29">
        <v>0.77</v>
      </c>
      <c r="Z11" s="7">
        <v>9.1</v>
      </c>
      <c r="AA11" s="10">
        <f>VLOOKUP(A11,'[1]Calculated electrostatics pH 7'!B:H,6,0)</f>
        <v>9.4600299999999997</v>
      </c>
      <c r="AB11" s="10">
        <v>4.4657461747570563E-2</v>
      </c>
      <c r="AD11" s="12">
        <v>1.78532549342784E-9</v>
      </c>
      <c r="AE11" s="13" t="s">
        <v>34</v>
      </c>
    </row>
    <row r="12" spans="1:31" x14ac:dyDescent="0.35">
      <c r="A12" s="6" t="s">
        <v>70</v>
      </c>
      <c r="B12" s="6" t="s">
        <v>55</v>
      </c>
      <c r="C12" s="6"/>
      <c r="D12" s="6" t="s">
        <v>71</v>
      </c>
      <c r="E12" s="19" t="s">
        <v>72</v>
      </c>
      <c r="F12" s="6" t="s">
        <v>32</v>
      </c>
      <c r="G12" s="20" t="s">
        <v>73</v>
      </c>
      <c r="H12" s="20"/>
      <c r="I12" s="28">
        <v>0.73499999999999999</v>
      </c>
      <c r="J12" s="44">
        <v>136</v>
      </c>
      <c r="K12" s="44">
        <v>128</v>
      </c>
      <c r="L12" s="7"/>
      <c r="M12" s="9">
        <v>75</v>
      </c>
      <c r="N12" s="10">
        <v>99.38</v>
      </c>
      <c r="O12" s="10">
        <v>15</v>
      </c>
      <c r="P12" s="10"/>
      <c r="Q12" s="8">
        <v>0.02</v>
      </c>
      <c r="R12" s="28">
        <v>18.2</v>
      </c>
      <c r="S12" s="40">
        <v>0.92221435850125222</v>
      </c>
      <c r="T12" s="29">
        <v>105.7</v>
      </c>
      <c r="V12" s="24">
        <v>1.5</v>
      </c>
      <c r="W12" s="29">
        <v>454.25</v>
      </c>
      <c r="X12" s="7"/>
      <c r="Y12" s="29">
        <v>0.75</v>
      </c>
      <c r="Z12" s="7">
        <v>9.1</v>
      </c>
      <c r="AA12" s="10">
        <f>VLOOKUP(A12,'[1]Calculated electrostatics pH 7'!B:H,6,0)</f>
        <v>9.5208049999999993</v>
      </c>
      <c r="AB12" s="10">
        <v>0.13018592741067025</v>
      </c>
      <c r="AD12" s="14" t="s">
        <v>34</v>
      </c>
      <c r="AE12" s="13" t="s">
        <v>34</v>
      </c>
    </row>
    <row r="13" spans="1:31" x14ac:dyDescent="0.35">
      <c r="A13" s="6" t="s">
        <v>74</v>
      </c>
      <c r="B13" s="6" t="s">
        <v>29</v>
      </c>
      <c r="C13" s="6"/>
      <c r="D13" s="6" t="s">
        <v>71</v>
      </c>
      <c r="E13" s="19" t="s">
        <v>75</v>
      </c>
      <c r="F13" s="6" t="s">
        <v>32</v>
      </c>
      <c r="G13" s="20" t="s">
        <v>76</v>
      </c>
      <c r="H13" s="20"/>
      <c r="I13" s="28">
        <v>0.2</v>
      </c>
      <c r="J13" s="44">
        <v>139</v>
      </c>
      <c r="K13" s="44">
        <v>484</v>
      </c>
      <c r="L13" s="7"/>
      <c r="M13" s="9">
        <v>80.5</v>
      </c>
      <c r="N13" s="10">
        <v>97.26</v>
      </c>
      <c r="O13" s="10">
        <v>13.643000000000001</v>
      </c>
      <c r="P13" s="10"/>
      <c r="Q13" s="8">
        <v>0.36199999999999999</v>
      </c>
      <c r="R13" s="28">
        <v>14.4</v>
      </c>
      <c r="S13" s="40">
        <v>6.9656487036991718E-2</v>
      </c>
      <c r="T13" s="29">
        <v>20.58</v>
      </c>
      <c r="V13" s="8">
        <v>1.1299999999999999</v>
      </c>
      <c r="W13" s="29">
        <v>95.2</v>
      </c>
      <c r="X13" s="7"/>
      <c r="Y13" s="29">
        <v>0.8</v>
      </c>
      <c r="Z13" s="7">
        <v>8.9</v>
      </c>
      <c r="AA13" s="10">
        <f>VLOOKUP(A13,'[1]Calculated electrostatics pH 7'!B:H,6,0)</f>
        <v>9.3106000000000009</v>
      </c>
      <c r="AB13" s="10">
        <v>0.14681031759089547</v>
      </c>
      <c r="AD13" s="14" t="s">
        <v>34</v>
      </c>
      <c r="AE13" s="13" t="s">
        <v>34</v>
      </c>
    </row>
    <row r="14" spans="1:31" x14ac:dyDescent="0.35">
      <c r="A14" s="6" t="s">
        <v>77</v>
      </c>
      <c r="B14" s="6" t="s">
        <v>29</v>
      </c>
      <c r="C14" s="6"/>
      <c r="D14" s="6" t="s">
        <v>71</v>
      </c>
      <c r="E14" s="19" t="s">
        <v>78</v>
      </c>
      <c r="F14" s="6" t="s">
        <v>52</v>
      </c>
      <c r="G14" s="20" t="s">
        <v>79</v>
      </c>
      <c r="H14" s="20"/>
      <c r="I14" s="28">
        <v>0.26800000000000002</v>
      </c>
      <c r="J14" s="44">
        <v>130</v>
      </c>
      <c r="K14" s="44">
        <v>422</v>
      </c>
      <c r="L14" s="7"/>
      <c r="M14" s="9">
        <v>82</v>
      </c>
      <c r="N14" s="10">
        <v>97.47</v>
      </c>
      <c r="O14" s="10">
        <v>9.4600000000000009</v>
      </c>
      <c r="P14" s="10"/>
      <c r="Q14" s="8">
        <v>0.13900000000000001</v>
      </c>
      <c r="R14" s="28">
        <v>21.8</v>
      </c>
      <c r="S14" s="40">
        <v>0.3762280020644056</v>
      </c>
      <c r="T14" s="29">
        <v>9.0299999999999994</v>
      </c>
      <c r="V14" s="8">
        <v>1</v>
      </c>
      <c r="W14" s="29">
        <v>111.18</v>
      </c>
      <c r="X14" s="7"/>
      <c r="Y14" s="29">
        <v>0.72</v>
      </c>
      <c r="Z14" s="7">
        <v>8.8000000000000007</v>
      </c>
      <c r="AA14" s="10">
        <f>VLOOKUP(A14,'[1]Calculated electrostatics pH 7'!B:H,6,0)</f>
        <v>9.3785860000000003</v>
      </c>
      <c r="AB14" s="10">
        <v>0.13069550979776234</v>
      </c>
      <c r="AD14" s="12">
        <v>2.06875535072506E-8</v>
      </c>
      <c r="AE14" s="13" t="s">
        <v>34</v>
      </c>
    </row>
    <row r="15" spans="1:31" x14ac:dyDescent="0.35">
      <c r="A15" s="6" t="s">
        <v>80</v>
      </c>
      <c r="B15" s="6" t="s">
        <v>29</v>
      </c>
      <c r="C15" s="6"/>
      <c r="D15" s="6" t="s">
        <v>81</v>
      </c>
      <c r="E15" s="19" t="s">
        <v>82</v>
      </c>
      <c r="F15" s="6" t="s">
        <v>65</v>
      </c>
      <c r="G15" s="20" t="s">
        <v>83</v>
      </c>
      <c r="H15" s="20"/>
      <c r="I15" s="28">
        <v>0.41699999999999998</v>
      </c>
      <c r="J15" s="44">
        <v>177</v>
      </c>
      <c r="K15" s="44">
        <v>309</v>
      </c>
      <c r="L15" s="7"/>
      <c r="M15" s="9">
        <v>75.5</v>
      </c>
      <c r="N15" s="10">
        <v>99.26</v>
      </c>
      <c r="O15" s="10">
        <v>16.029</v>
      </c>
      <c r="P15" s="10"/>
      <c r="Q15" s="8">
        <v>0.248</v>
      </c>
      <c r="R15" s="28">
        <v>17.8</v>
      </c>
      <c r="S15" s="40">
        <v>0.42467163931703028</v>
      </c>
      <c r="T15" s="29">
        <v>28.48</v>
      </c>
      <c r="V15" s="8">
        <v>1.04</v>
      </c>
      <c r="W15" s="29">
        <v>41.55</v>
      </c>
      <c r="X15" s="7"/>
      <c r="Y15" s="29">
        <v>0.71</v>
      </c>
      <c r="Z15" s="7">
        <v>8.3000000000000007</v>
      </c>
      <c r="AA15" s="10">
        <f>VLOOKUP(A15,'[1]Calculated electrostatics pH 7'!B:H,6,0)</f>
        <v>9.0120090000000008</v>
      </c>
      <c r="AB15" s="10">
        <v>0.83061878251139287</v>
      </c>
      <c r="AD15" s="14" t="s">
        <v>34</v>
      </c>
      <c r="AE15" s="13" t="s">
        <v>34</v>
      </c>
    </row>
    <row r="16" spans="1:31" x14ac:dyDescent="0.35">
      <c r="A16" s="6" t="s">
        <v>84</v>
      </c>
      <c r="B16" s="6" t="s">
        <v>55</v>
      </c>
      <c r="C16" s="6"/>
      <c r="D16" s="6" t="s">
        <v>81</v>
      </c>
      <c r="E16" s="19" t="s">
        <v>85</v>
      </c>
      <c r="F16" s="6" t="s">
        <v>52</v>
      </c>
      <c r="G16" s="20" t="s">
        <v>86</v>
      </c>
      <c r="H16" s="20"/>
      <c r="I16" s="28">
        <v>0.77</v>
      </c>
      <c r="J16" s="44">
        <v>162</v>
      </c>
      <c r="K16" s="44">
        <v>156</v>
      </c>
      <c r="L16" s="7"/>
      <c r="M16" s="9">
        <v>73.5</v>
      </c>
      <c r="N16" s="10">
        <v>97.51</v>
      </c>
      <c r="O16" s="10">
        <v>14.64</v>
      </c>
      <c r="P16" s="10"/>
      <c r="Q16" s="8">
        <v>0.187</v>
      </c>
      <c r="R16" s="28">
        <v>14.8</v>
      </c>
      <c r="S16" s="40">
        <v>0.86378382488579331</v>
      </c>
      <c r="T16" s="29">
        <v>109.57</v>
      </c>
      <c r="V16" s="8">
        <v>1.1499999999999999</v>
      </c>
      <c r="W16" s="29">
        <v>242</v>
      </c>
      <c r="X16" s="7"/>
      <c r="Y16" s="29">
        <v>0.78</v>
      </c>
      <c r="Z16" s="7">
        <v>8.6</v>
      </c>
      <c r="AA16" s="10">
        <f>VLOOKUP(A16,'[1]Calculated electrostatics pH 7'!B:H,6,0)</f>
        <v>9.2841640000000005</v>
      </c>
      <c r="AB16" s="10">
        <v>0.63943854396597599</v>
      </c>
      <c r="AD16" s="12">
        <v>4.8774575446935398E-8</v>
      </c>
      <c r="AE16" s="13" t="s">
        <v>34</v>
      </c>
    </row>
    <row r="17" spans="1:31" x14ac:dyDescent="0.35">
      <c r="A17" s="6" t="s">
        <v>87</v>
      </c>
      <c r="B17" s="6" t="s">
        <v>29</v>
      </c>
      <c r="C17" s="6"/>
      <c r="D17" s="6" t="s">
        <v>81</v>
      </c>
      <c r="E17" s="19" t="s">
        <v>88</v>
      </c>
      <c r="F17" s="6" t="s">
        <v>89</v>
      </c>
      <c r="G17" s="20" t="s">
        <v>90</v>
      </c>
      <c r="H17" s="20"/>
      <c r="I17" s="28">
        <v>0.21099999999999999</v>
      </c>
      <c r="J17" s="44">
        <v>111</v>
      </c>
      <c r="K17" s="44">
        <v>372</v>
      </c>
      <c r="L17" s="7"/>
      <c r="M17" s="9">
        <v>74.5</v>
      </c>
      <c r="N17" s="10">
        <v>99.32</v>
      </c>
      <c r="O17" s="10">
        <v>13.532</v>
      </c>
      <c r="P17" s="10"/>
      <c r="Q17" s="8">
        <v>8.5800000000000001E-2</v>
      </c>
      <c r="R17" s="28">
        <v>15.4</v>
      </c>
      <c r="S17" s="40">
        <v>0.61653536059033009</v>
      </c>
      <c r="T17" s="29">
        <v>51.66</v>
      </c>
      <c r="V17" s="8">
        <v>1.02</v>
      </c>
      <c r="W17" s="29">
        <v>158</v>
      </c>
      <c r="X17" s="7"/>
      <c r="Y17" s="29">
        <v>0.72</v>
      </c>
      <c r="Z17" s="7">
        <v>8.1999999999999993</v>
      </c>
      <c r="AA17" s="10">
        <f>VLOOKUP(A17,'[1]Calculated electrostatics pH 7'!B:H,6,0)</f>
        <v>8.8792419999999996</v>
      </c>
      <c r="AB17" s="10">
        <v>1.0258899901305998</v>
      </c>
      <c r="AD17" s="12">
        <v>2.5285032766163001E-9</v>
      </c>
      <c r="AE17" s="13" t="s">
        <v>34</v>
      </c>
    </row>
    <row r="18" spans="1:31" x14ac:dyDescent="0.35">
      <c r="A18" s="6" t="s">
        <v>91</v>
      </c>
      <c r="B18" s="6" t="s">
        <v>55</v>
      </c>
      <c r="C18" s="6"/>
      <c r="D18" s="6" t="s">
        <v>92</v>
      </c>
      <c r="E18" s="19" t="s">
        <v>93</v>
      </c>
      <c r="F18" s="6" t="s">
        <v>65</v>
      </c>
      <c r="G18" s="20" t="s">
        <v>94</v>
      </c>
      <c r="H18" s="20"/>
      <c r="I18" s="28">
        <v>0.29599999999999999</v>
      </c>
      <c r="J18" s="44">
        <v>133</v>
      </c>
      <c r="K18" s="44">
        <v>311</v>
      </c>
      <c r="L18" s="7"/>
      <c r="M18" s="9">
        <v>72</v>
      </c>
      <c r="N18" s="10">
        <v>96.98</v>
      </c>
      <c r="O18" s="10">
        <v>9.1300000000000008</v>
      </c>
      <c r="P18" s="10"/>
      <c r="Q18" s="8">
        <v>0.1</v>
      </c>
      <c r="R18" s="28">
        <v>17.2</v>
      </c>
      <c r="S18" s="40">
        <v>0.76919769781337</v>
      </c>
      <c r="T18" s="29">
        <v>71.819999999999993</v>
      </c>
      <c r="V18" s="8">
        <v>1.04</v>
      </c>
      <c r="W18" s="29">
        <v>96.08</v>
      </c>
      <c r="X18" s="7"/>
      <c r="Y18" s="29">
        <v>0.71</v>
      </c>
      <c r="Z18" s="7">
        <v>8.6</v>
      </c>
      <c r="AA18" s="10">
        <f>VLOOKUP(A18,'[1]Calculated electrostatics pH 7'!B:H,6,0)</f>
        <v>9.0564420000000005</v>
      </c>
      <c r="AB18" s="10">
        <v>0.38813219239411695</v>
      </c>
      <c r="AD18" s="12">
        <v>2.57945163550452E-8</v>
      </c>
      <c r="AE18" s="13" t="s">
        <v>34</v>
      </c>
    </row>
    <row r="19" spans="1:31" x14ac:dyDescent="0.35">
      <c r="A19" s="6" t="s">
        <v>95</v>
      </c>
      <c r="B19" s="6" t="s">
        <v>29</v>
      </c>
      <c r="C19" s="6"/>
      <c r="D19" s="6" t="s">
        <v>92</v>
      </c>
      <c r="E19" s="19" t="s">
        <v>96</v>
      </c>
      <c r="F19" s="6" t="s">
        <v>52</v>
      </c>
      <c r="G19" s="20" t="s">
        <v>97</v>
      </c>
      <c r="H19" s="20"/>
      <c r="I19" s="28">
        <v>0.128</v>
      </c>
      <c r="J19" s="44">
        <v>85.6</v>
      </c>
      <c r="K19" s="44">
        <v>477</v>
      </c>
      <c r="L19" s="7"/>
      <c r="M19" s="9">
        <v>80.5</v>
      </c>
      <c r="N19" s="10">
        <v>97.97</v>
      </c>
      <c r="O19" s="10">
        <v>8.8680000000000003</v>
      </c>
      <c r="P19" s="10"/>
      <c r="Q19" s="8">
        <v>9.4079999999999997E-2</v>
      </c>
      <c r="R19" s="28">
        <v>22.2</v>
      </c>
      <c r="S19" s="40">
        <v>0.43227162870121583</v>
      </c>
      <c r="T19" s="29">
        <v>73</v>
      </c>
      <c r="V19" s="8">
        <v>1.06</v>
      </c>
      <c r="W19" s="29">
        <v>67.05</v>
      </c>
      <c r="X19" s="7"/>
      <c r="Y19" s="29">
        <v>0.83</v>
      </c>
      <c r="Z19" s="7">
        <v>9.1999999999999993</v>
      </c>
      <c r="AA19" s="10">
        <f>VLOOKUP(A19,'[1]Calculated electrostatics pH 7'!B:H,6,0)</f>
        <v>9.5035019999999992</v>
      </c>
      <c r="AB19" s="10">
        <v>0.18771248148213948</v>
      </c>
      <c r="AD19" s="12">
        <v>3.9008915298954301E-8</v>
      </c>
      <c r="AE19" s="13" t="s">
        <v>34</v>
      </c>
    </row>
    <row r="20" spans="1:31" x14ac:dyDescent="0.35">
      <c r="A20" s="6" t="s">
        <v>98</v>
      </c>
      <c r="B20" s="6" t="s">
        <v>36</v>
      </c>
      <c r="C20" s="6"/>
      <c r="D20" s="6" t="s">
        <v>92</v>
      </c>
      <c r="E20" s="19" t="s">
        <v>99</v>
      </c>
      <c r="F20" s="6" t="s">
        <v>32</v>
      </c>
      <c r="G20" s="20" t="s">
        <v>100</v>
      </c>
      <c r="H20" s="20"/>
      <c r="I20" s="28">
        <v>0.78700000000000003</v>
      </c>
      <c r="J20" s="44">
        <v>264</v>
      </c>
      <c r="K20" s="44">
        <v>240</v>
      </c>
      <c r="L20" s="7"/>
      <c r="M20" s="9">
        <v>71.5</v>
      </c>
      <c r="N20" s="10">
        <v>98.89</v>
      </c>
      <c r="O20" s="10">
        <v>8.7850000000000001</v>
      </c>
      <c r="P20" s="10"/>
      <c r="Q20" s="8">
        <v>7.1499999999999994E-2</v>
      </c>
      <c r="R20" s="28">
        <v>6</v>
      </c>
      <c r="S20" s="40">
        <v>7.3163481218080278E-2</v>
      </c>
      <c r="T20" s="29">
        <v>6.32</v>
      </c>
      <c r="V20" s="8">
        <v>0.97</v>
      </c>
      <c r="W20" s="29">
        <v>190.5</v>
      </c>
      <c r="X20" s="7"/>
      <c r="Y20" s="29">
        <v>1.08</v>
      </c>
      <c r="Z20" s="7">
        <v>9.6</v>
      </c>
      <c r="AA20" s="10">
        <f>VLOOKUP(A20,'[1]Calculated electrostatics pH 7'!B:H,6,0)</f>
        <v>9.8254319999999993</v>
      </c>
      <c r="AB20" s="10">
        <v>-2.5169426480744144E-2</v>
      </c>
      <c r="AD20" s="14" t="s">
        <v>34</v>
      </c>
      <c r="AE20" s="13" t="s">
        <v>34</v>
      </c>
    </row>
    <row r="21" spans="1:31" x14ac:dyDescent="0.35">
      <c r="A21" s="6" t="s">
        <v>101</v>
      </c>
      <c r="B21" s="6" t="s">
        <v>36</v>
      </c>
      <c r="C21" s="6"/>
      <c r="D21" s="6" t="s">
        <v>71</v>
      </c>
      <c r="E21" s="19" t="s">
        <v>102</v>
      </c>
      <c r="F21" s="6" t="s">
        <v>32</v>
      </c>
      <c r="G21" s="20" t="s">
        <v>103</v>
      </c>
      <c r="H21" s="20"/>
      <c r="I21" s="28">
        <v>0.15</v>
      </c>
      <c r="J21" s="44">
        <v>123</v>
      </c>
      <c r="K21" s="44">
        <v>573</v>
      </c>
      <c r="L21" s="7"/>
      <c r="M21" s="9">
        <v>83.5</v>
      </c>
      <c r="N21" s="10">
        <v>98.86</v>
      </c>
      <c r="O21" s="10">
        <v>9.1370000000000005</v>
      </c>
      <c r="P21" s="10"/>
      <c r="Q21" s="8">
        <v>3.9300000000000002E-2</v>
      </c>
      <c r="R21" s="28">
        <v>6</v>
      </c>
      <c r="S21" s="40">
        <v>0</v>
      </c>
      <c r="T21" s="29">
        <v>1.45</v>
      </c>
      <c r="V21" s="8">
        <v>0.95</v>
      </c>
      <c r="W21" s="29">
        <v>71.78</v>
      </c>
      <c r="X21" s="7"/>
      <c r="Y21" s="29">
        <v>0.39</v>
      </c>
      <c r="Z21" s="7">
        <v>8.6999999999999993</v>
      </c>
      <c r="AA21" s="10">
        <f>VLOOKUP(A21,'[1]Calculated electrostatics pH 7'!B:H,6,0)</f>
        <v>9.2551120000000004</v>
      </c>
      <c r="AB21" s="10">
        <v>0.16361463484341218</v>
      </c>
      <c r="AD21" s="12">
        <v>9.7009217687280103E-9</v>
      </c>
      <c r="AE21" s="13" t="s">
        <v>34</v>
      </c>
    </row>
    <row r="22" spans="1:31" x14ac:dyDescent="0.35">
      <c r="A22" s="6" t="s">
        <v>104</v>
      </c>
      <c r="B22" s="6" t="s">
        <v>36</v>
      </c>
      <c r="C22" s="6"/>
      <c r="D22" s="6" t="s">
        <v>30</v>
      </c>
      <c r="E22" s="19" t="s">
        <v>105</v>
      </c>
      <c r="F22" s="6" t="s">
        <v>32</v>
      </c>
      <c r="G22" s="20" t="s">
        <v>106</v>
      </c>
      <c r="H22" s="20"/>
      <c r="I22" s="28">
        <v>0.10100000000000001</v>
      </c>
      <c r="J22" s="44">
        <v>116</v>
      </c>
      <c r="K22" s="44">
        <v>810</v>
      </c>
      <c r="L22" s="7"/>
      <c r="M22" s="9">
        <v>71</v>
      </c>
      <c r="N22" s="10">
        <v>97.32</v>
      </c>
      <c r="O22" s="10">
        <v>8.7550000000000008</v>
      </c>
      <c r="P22" s="10"/>
      <c r="Q22" s="8">
        <v>3.8199999999999998E-2</v>
      </c>
      <c r="R22" s="28">
        <v>0</v>
      </c>
      <c r="S22" s="40">
        <v>0</v>
      </c>
      <c r="T22" s="29">
        <v>2.4</v>
      </c>
      <c r="V22" s="8">
        <v>0.95</v>
      </c>
      <c r="W22" s="29">
        <v>88.95</v>
      </c>
      <c r="X22" s="7"/>
      <c r="Y22" s="29">
        <v>0.95</v>
      </c>
      <c r="Z22" s="7">
        <v>9.1</v>
      </c>
      <c r="AA22" s="10">
        <f>VLOOKUP(A22,'[1]Calculated electrostatics pH 7'!B:H,6,0)</f>
        <v>9.5298839999999991</v>
      </c>
      <c r="AB22" s="10">
        <v>-4.5713674354484575E-3</v>
      </c>
      <c r="AD22" s="12">
        <v>2.8882089765878799E-9</v>
      </c>
      <c r="AE22" s="13" t="s">
        <v>34</v>
      </c>
    </row>
    <row r="23" spans="1:31" x14ac:dyDescent="0.35">
      <c r="A23" s="6" t="s">
        <v>107</v>
      </c>
      <c r="B23" s="6" t="s">
        <v>55</v>
      </c>
      <c r="C23" s="6"/>
      <c r="D23" s="6" t="s">
        <v>30</v>
      </c>
      <c r="E23" s="19" t="s">
        <v>108</v>
      </c>
      <c r="F23" s="6" t="s">
        <v>39</v>
      </c>
      <c r="G23" s="20" t="s">
        <v>109</v>
      </c>
      <c r="H23" s="20"/>
      <c r="I23" s="28">
        <v>0.72299999999999998</v>
      </c>
      <c r="J23" s="44">
        <v>121</v>
      </c>
      <c r="K23" s="44">
        <v>129</v>
      </c>
      <c r="L23" s="7"/>
      <c r="M23" s="9">
        <v>71.5</v>
      </c>
      <c r="N23" s="10">
        <v>98.58</v>
      </c>
      <c r="O23" s="10">
        <v>14.173999999999999</v>
      </c>
      <c r="P23" s="10"/>
      <c r="Q23" s="8">
        <v>0.20399999999999999</v>
      </c>
      <c r="R23" s="28">
        <v>18.2</v>
      </c>
      <c r="S23" s="40">
        <v>0.83002198747191402</v>
      </c>
      <c r="T23" s="29">
        <v>106.96</v>
      </c>
      <c r="V23" s="8">
        <v>1.19</v>
      </c>
      <c r="W23" s="29">
        <v>215.25</v>
      </c>
      <c r="X23" s="7"/>
      <c r="Y23" s="29">
        <v>0.87</v>
      </c>
      <c r="Z23" s="7">
        <v>7.9</v>
      </c>
      <c r="AA23" s="10">
        <f>VLOOKUP(A23,'[1]Calculated electrostatics pH 7'!B:H,6,0)</f>
        <v>8.305237</v>
      </c>
      <c r="AB23" s="10">
        <v>1.3567999873375616</v>
      </c>
      <c r="AD23" s="12">
        <v>5.7786284401295905E-10</v>
      </c>
      <c r="AE23" s="13" t="s">
        <v>34</v>
      </c>
    </row>
    <row r="24" spans="1:31" x14ac:dyDescent="0.35">
      <c r="A24" s="6" t="s">
        <v>110</v>
      </c>
      <c r="B24" s="6" t="s">
        <v>29</v>
      </c>
      <c r="C24" s="6"/>
      <c r="D24" s="6" t="s">
        <v>111</v>
      </c>
      <c r="E24" s="19" t="s">
        <v>112</v>
      </c>
      <c r="F24" s="6" t="s">
        <v>32</v>
      </c>
      <c r="G24" s="20" t="s">
        <v>113</v>
      </c>
      <c r="H24" s="20"/>
      <c r="I24" s="28">
        <v>0.156</v>
      </c>
      <c r="J24" s="44">
        <v>112</v>
      </c>
      <c r="K24" s="44">
        <v>524</v>
      </c>
      <c r="L24" s="7"/>
      <c r="M24" s="9">
        <v>77</v>
      </c>
      <c r="N24" s="10">
        <v>98.53</v>
      </c>
      <c r="O24" s="10">
        <v>11.717000000000001</v>
      </c>
      <c r="P24" s="10"/>
      <c r="Q24" s="8">
        <v>5.91E-2</v>
      </c>
      <c r="R24" s="28">
        <v>9.1999999999999993</v>
      </c>
      <c r="S24" s="40">
        <v>0</v>
      </c>
      <c r="T24" s="29">
        <v>3.89</v>
      </c>
      <c r="V24" s="8">
        <v>1</v>
      </c>
      <c r="W24" s="29">
        <v>68.8</v>
      </c>
      <c r="X24" s="7"/>
      <c r="Y24" s="29">
        <v>0.8</v>
      </c>
      <c r="Z24" s="25">
        <v>9.0399999999999991</v>
      </c>
      <c r="AA24" s="10">
        <f>VLOOKUP(A24,'[1]Calculated electrostatics pH 7'!B:H,6,0)</f>
        <v>9.4389880000000002</v>
      </c>
      <c r="AB24" s="10">
        <v>6.7786276714751445E-2</v>
      </c>
      <c r="AD24" s="14" t="s">
        <v>34</v>
      </c>
      <c r="AE24" s="13" t="s">
        <v>34</v>
      </c>
    </row>
    <row r="25" spans="1:31" x14ac:dyDescent="0.35">
      <c r="A25" s="6" t="s">
        <v>114</v>
      </c>
      <c r="B25" s="6" t="s">
        <v>55</v>
      </c>
      <c r="C25" s="6"/>
      <c r="D25" s="6" t="s">
        <v>37</v>
      </c>
      <c r="E25" s="19" t="s">
        <v>115</v>
      </c>
      <c r="F25" s="6" t="s">
        <v>32</v>
      </c>
      <c r="G25" s="20" t="s">
        <v>116</v>
      </c>
      <c r="H25" s="20"/>
      <c r="I25" s="28">
        <v>0.48399999999999999</v>
      </c>
      <c r="J25" s="44">
        <v>132</v>
      </c>
      <c r="K25" s="44">
        <v>194</v>
      </c>
      <c r="L25" s="7"/>
      <c r="M25" s="9">
        <v>77.5</v>
      </c>
      <c r="N25" s="10">
        <v>97.42</v>
      </c>
      <c r="O25" s="10">
        <v>9.6920000000000002</v>
      </c>
      <c r="P25" s="10"/>
      <c r="Q25" s="8">
        <v>0.107</v>
      </c>
      <c r="R25" s="28">
        <v>21</v>
      </c>
      <c r="S25" s="40">
        <v>0.76029538147134101</v>
      </c>
      <c r="T25" s="29">
        <v>18.07</v>
      </c>
      <c r="V25" s="8">
        <v>1.02</v>
      </c>
      <c r="W25" s="29">
        <v>122</v>
      </c>
      <c r="X25" s="7"/>
      <c r="Y25" s="29">
        <v>0.75</v>
      </c>
      <c r="Z25" s="25">
        <v>9.11</v>
      </c>
      <c r="AA25" s="10">
        <f>VLOOKUP(A25,'[1]Calculated electrostatics pH 7'!B:H,6,0)</f>
        <v>9.5143970000000007</v>
      </c>
      <c r="AB25" s="10">
        <v>-1.4109129440216405E-2</v>
      </c>
      <c r="AD25" s="12">
        <v>4.3032762877969597E-8</v>
      </c>
      <c r="AE25" s="13" t="s">
        <v>34</v>
      </c>
    </row>
    <row r="26" spans="1:31" x14ac:dyDescent="0.35">
      <c r="A26" s="6" t="s">
        <v>117</v>
      </c>
      <c r="B26" s="6" t="s">
        <v>29</v>
      </c>
      <c r="C26" s="6"/>
      <c r="D26" s="6" t="s">
        <v>37</v>
      </c>
      <c r="E26" s="19" t="s">
        <v>118</v>
      </c>
      <c r="F26" s="6" t="s">
        <v>52</v>
      </c>
      <c r="G26" s="20" t="s">
        <v>119</v>
      </c>
      <c r="H26" s="20"/>
      <c r="I26" s="28">
        <v>0.15</v>
      </c>
      <c r="J26" s="44">
        <v>112</v>
      </c>
      <c r="K26" s="44">
        <v>519</v>
      </c>
      <c r="L26" s="7"/>
      <c r="M26" s="9">
        <v>74.5</v>
      </c>
      <c r="N26" s="10">
        <v>97.322999999999993</v>
      </c>
      <c r="O26" s="10">
        <v>9.6059999999999999</v>
      </c>
      <c r="P26" s="10"/>
      <c r="Q26" s="8">
        <v>0.113</v>
      </c>
      <c r="R26" s="28">
        <v>5.4</v>
      </c>
      <c r="S26" s="40">
        <v>0.64435473907866714</v>
      </c>
      <c r="T26" s="29">
        <v>38.76</v>
      </c>
      <c r="V26" s="8">
        <v>1.01</v>
      </c>
      <c r="W26" s="29">
        <v>76.400000000000006</v>
      </c>
      <c r="X26" s="7"/>
      <c r="Y26" s="29">
        <v>0.26</v>
      </c>
      <c r="Z26" s="7">
        <v>8.4</v>
      </c>
      <c r="AA26" s="10">
        <f>VLOOKUP(A26,'[1]Calculated electrostatics pH 7'!B:H,6,0)</f>
        <v>9.1312099999999994</v>
      </c>
      <c r="AB26" s="10">
        <v>0.14340828175333556</v>
      </c>
      <c r="AD26" s="14" t="s">
        <v>34</v>
      </c>
      <c r="AE26" s="13" t="s">
        <v>34</v>
      </c>
    </row>
    <row r="27" spans="1:31" x14ac:dyDescent="0.35">
      <c r="A27" s="6" t="s">
        <v>120</v>
      </c>
      <c r="B27" s="6" t="s">
        <v>36</v>
      </c>
      <c r="C27" s="6"/>
      <c r="D27" s="6" t="s">
        <v>42</v>
      </c>
      <c r="E27" s="19" t="s">
        <v>121</v>
      </c>
      <c r="F27" s="6" t="s">
        <v>122</v>
      </c>
      <c r="G27" s="20" t="s">
        <v>123</v>
      </c>
      <c r="H27" s="20"/>
      <c r="I27" s="28">
        <v>0.19400000000000001</v>
      </c>
      <c r="J27" s="44">
        <v>138</v>
      </c>
      <c r="K27" s="44">
        <v>491</v>
      </c>
      <c r="L27" s="7"/>
      <c r="M27" s="9">
        <v>76.5</v>
      </c>
      <c r="N27" s="10">
        <v>97.55</v>
      </c>
      <c r="O27" s="10">
        <v>8.3539999999999992</v>
      </c>
      <c r="P27" s="10"/>
      <c r="Q27" s="8">
        <v>4.0300000000000002E-2</v>
      </c>
      <c r="R27" s="28">
        <v>0</v>
      </c>
      <c r="S27" s="40">
        <v>0</v>
      </c>
      <c r="T27" s="29">
        <v>2.5299999999999998</v>
      </c>
      <c r="V27" s="8">
        <v>0.95</v>
      </c>
      <c r="W27" s="29">
        <v>80.349999999999994</v>
      </c>
      <c r="X27" s="7"/>
      <c r="Y27" s="29">
        <v>0.82</v>
      </c>
      <c r="Z27" s="7">
        <v>9.1</v>
      </c>
      <c r="AA27" s="10">
        <f>VLOOKUP(A27,'[1]Calculated electrostatics pH 7'!B:H,6,0)</f>
        <v>9.4339680000000001</v>
      </c>
      <c r="AB27" s="10">
        <v>6.2153905799259133E-2</v>
      </c>
      <c r="AD27" s="12">
        <v>1.14443681832336E-8</v>
      </c>
      <c r="AE27" s="13" t="s">
        <v>34</v>
      </c>
    </row>
    <row r="28" spans="1:31" x14ac:dyDescent="0.35">
      <c r="A28" s="6" t="s">
        <v>124</v>
      </c>
      <c r="B28" s="6" t="s">
        <v>29</v>
      </c>
      <c r="C28" s="6"/>
      <c r="D28" s="6" t="s">
        <v>42</v>
      </c>
      <c r="E28" s="19" t="s">
        <v>125</v>
      </c>
      <c r="F28" s="6" t="s">
        <v>52</v>
      </c>
      <c r="G28" s="20" t="s">
        <v>126</v>
      </c>
      <c r="H28" s="20"/>
      <c r="I28" s="28">
        <v>0.18</v>
      </c>
      <c r="J28" s="44">
        <v>126</v>
      </c>
      <c r="K28" s="44">
        <v>491</v>
      </c>
      <c r="L28" s="7"/>
      <c r="M28" s="9">
        <v>65.5</v>
      </c>
      <c r="N28" s="10">
        <v>96.84</v>
      </c>
      <c r="O28" s="10">
        <v>10.422000000000001</v>
      </c>
      <c r="P28" s="10"/>
      <c r="Q28" s="8">
        <v>9.4500000000000001E-2</v>
      </c>
      <c r="R28" s="28">
        <v>15.6</v>
      </c>
      <c r="S28" s="40">
        <v>0.51492806087884002</v>
      </c>
      <c r="T28" s="29">
        <v>17.68</v>
      </c>
      <c r="V28" s="8">
        <v>1.01</v>
      </c>
      <c r="W28" s="29">
        <v>128.5</v>
      </c>
      <c r="X28" s="7"/>
      <c r="Y28" s="29">
        <v>0.74</v>
      </c>
      <c r="Z28" s="7">
        <v>8.9</v>
      </c>
      <c r="AA28" s="10">
        <f>VLOOKUP(A28,'[1]Calculated electrostatics pH 7'!B:H,6,0)</f>
        <v>9.3503880000000006</v>
      </c>
      <c r="AB28" s="10">
        <v>6.4678627045026027E-2</v>
      </c>
      <c r="AD28" s="12">
        <v>9.2627231846785002E-9</v>
      </c>
      <c r="AE28" s="13" t="s">
        <v>34</v>
      </c>
    </row>
    <row r="29" spans="1:31" x14ac:dyDescent="0.35">
      <c r="A29" s="6" t="s">
        <v>127</v>
      </c>
      <c r="B29" s="6" t="s">
        <v>55</v>
      </c>
      <c r="C29" s="6"/>
      <c r="D29" s="6" t="s">
        <v>42</v>
      </c>
      <c r="E29" s="19" t="s">
        <v>128</v>
      </c>
      <c r="F29" s="6" t="s">
        <v>52</v>
      </c>
      <c r="G29" s="20" t="s">
        <v>129</v>
      </c>
      <c r="H29" s="20"/>
      <c r="I29" s="28">
        <v>0.255</v>
      </c>
      <c r="J29" s="44">
        <v>189</v>
      </c>
      <c r="K29" s="44">
        <v>512</v>
      </c>
      <c r="L29" s="7"/>
      <c r="M29" s="9">
        <v>74.5</v>
      </c>
      <c r="N29" s="10">
        <v>98.72</v>
      </c>
      <c r="O29" s="10">
        <v>10.678000000000001</v>
      </c>
      <c r="P29" s="10"/>
      <c r="Q29" s="8">
        <v>0.192</v>
      </c>
      <c r="R29" s="28">
        <v>17.399999999999999</v>
      </c>
      <c r="S29" s="40">
        <v>0.79728983501439388</v>
      </c>
      <c r="T29" s="29">
        <v>4.13</v>
      </c>
      <c r="V29" s="8">
        <v>1.04</v>
      </c>
      <c r="W29" s="29">
        <v>142.25</v>
      </c>
      <c r="X29" s="7"/>
      <c r="Y29" s="29">
        <v>0.96</v>
      </c>
      <c r="Z29" s="7">
        <v>9.1</v>
      </c>
      <c r="AA29" s="10">
        <f>VLOOKUP(A29,'[1]Calculated electrostatics pH 7'!B:H,6,0)</f>
        <v>9.4338610000000003</v>
      </c>
      <c r="AB29" s="10">
        <v>8.8578073290605588E-2</v>
      </c>
      <c r="AD29" s="12">
        <v>4.6302440027140698E-7</v>
      </c>
      <c r="AE29" s="13" t="s">
        <v>34</v>
      </c>
    </row>
    <row r="30" spans="1:31" x14ac:dyDescent="0.35">
      <c r="A30" s="6" t="s">
        <v>130</v>
      </c>
      <c r="B30" s="6" t="s">
        <v>55</v>
      </c>
      <c r="C30" s="6"/>
      <c r="D30" s="6" t="s">
        <v>47</v>
      </c>
      <c r="E30" s="19" t="s">
        <v>131</v>
      </c>
      <c r="F30" s="6" t="s">
        <v>32</v>
      </c>
      <c r="G30" s="20" t="s">
        <v>132</v>
      </c>
      <c r="H30" s="20"/>
      <c r="I30" s="28">
        <v>0.2</v>
      </c>
      <c r="J30" s="44">
        <v>185</v>
      </c>
      <c r="K30" s="44">
        <v>682</v>
      </c>
      <c r="L30" s="7"/>
      <c r="M30" s="9">
        <v>85</v>
      </c>
      <c r="N30" s="10">
        <v>99.21</v>
      </c>
      <c r="O30" s="10">
        <v>13.124000000000001</v>
      </c>
      <c r="P30" s="10"/>
      <c r="Q30" s="8">
        <v>0.27600000000000002</v>
      </c>
      <c r="R30" s="28">
        <v>19</v>
      </c>
      <c r="S30" s="40">
        <v>0.91496913508600497</v>
      </c>
      <c r="T30" s="29">
        <v>15.99</v>
      </c>
      <c r="V30" s="8">
        <v>1.08</v>
      </c>
      <c r="W30" s="29">
        <v>77.400000000000006</v>
      </c>
      <c r="X30" s="7"/>
      <c r="Y30" s="29">
        <v>0.72</v>
      </c>
      <c r="Z30" s="7">
        <v>8.9</v>
      </c>
      <c r="AA30" s="10">
        <f>VLOOKUP(A30,'[1]Calculated electrostatics pH 7'!B:H,6,0)</f>
        <v>9.3871310000000001</v>
      </c>
      <c r="AB30" s="10">
        <v>0.40372813066415197</v>
      </c>
      <c r="AD30" s="14" t="s">
        <v>34</v>
      </c>
      <c r="AE30" s="13" t="s">
        <v>34</v>
      </c>
    </row>
    <row r="31" spans="1:31" x14ac:dyDescent="0.35">
      <c r="A31" s="6" t="s">
        <v>133</v>
      </c>
      <c r="B31" s="6" t="s">
        <v>29</v>
      </c>
      <c r="C31" s="6"/>
      <c r="D31" s="6" t="s">
        <v>47</v>
      </c>
      <c r="E31" s="19" t="s">
        <v>134</v>
      </c>
      <c r="F31" s="6" t="s">
        <v>52</v>
      </c>
      <c r="G31" s="20" t="s">
        <v>135</v>
      </c>
      <c r="H31" s="20"/>
      <c r="I31" s="28">
        <v>0.59699999999999998</v>
      </c>
      <c r="J31" s="44">
        <v>153</v>
      </c>
      <c r="K31" s="44">
        <v>177</v>
      </c>
      <c r="L31" s="7"/>
      <c r="M31" s="9">
        <v>83.5</v>
      </c>
      <c r="N31" s="10">
        <v>97.81</v>
      </c>
      <c r="O31" s="10">
        <v>9.9909999999999997</v>
      </c>
      <c r="P31" s="10"/>
      <c r="Q31" s="8">
        <v>8.6999999999999994E-2</v>
      </c>
      <c r="R31" s="28">
        <v>6.2</v>
      </c>
      <c r="S31" s="40">
        <v>0.44049603411205718</v>
      </c>
      <c r="T31" s="29">
        <v>29.66</v>
      </c>
      <c r="V31" s="8">
        <v>1</v>
      </c>
      <c r="W31" s="29">
        <v>49.15</v>
      </c>
      <c r="X31" s="7"/>
      <c r="Y31" s="29">
        <v>0.25</v>
      </c>
      <c r="Z31" s="7">
        <v>8.4</v>
      </c>
      <c r="AA31" s="10">
        <f>VLOOKUP(A31,'[1]Calculated electrostatics pH 7'!B:H,6,0)</f>
        <v>8.8087459999999993</v>
      </c>
      <c r="AB31" s="10">
        <v>0.348109367691114</v>
      </c>
      <c r="AD31" s="12">
        <v>3.69356295352151E-9</v>
      </c>
      <c r="AE31" s="13" t="s">
        <v>34</v>
      </c>
    </row>
    <row r="32" spans="1:31" x14ac:dyDescent="0.35">
      <c r="A32" s="6" t="s">
        <v>136</v>
      </c>
      <c r="B32" s="21" t="s">
        <v>29</v>
      </c>
      <c r="C32" s="21"/>
      <c r="D32" s="6" t="s">
        <v>47</v>
      </c>
      <c r="E32" s="19" t="s">
        <v>137</v>
      </c>
      <c r="F32" s="6" t="s">
        <v>138</v>
      </c>
      <c r="G32" s="20" t="s">
        <v>139</v>
      </c>
      <c r="H32" s="20"/>
      <c r="I32" s="28">
        <v>0.23699999999999999</v>
      </c>
      <c r="J32" s="44">
        <v>118</v>
      </c>
      <c r="K32" s="44">
        <v>365</v>
      </c>
      <c r="L32" s="7"/>
      <c r="M32" s="9">
        <v>74.5</v>
      </c>
      <c r="N32" s="10">
        <v>96.68</v>
      </c>
      <c r="O32" s="10">
        <v>9.8480000000000008</v>
      </c>
      <c r="P32" s="10"/>
      <c r="Q32" s="8">
        <v>7.6300000000000007E-2</v>
      </c>
      <c r="R32" s="28">
        <v>16.600000000000001</v>
      </c>
      <c r="S32" s="40">
        <v>0.49964919292015209</v>
      </c>
      <c r="T32" s="29">
        <v>97.33</v>
      </c>
      <c r="V32" s="8">
        <v>0.99</v>
      </c>
      <c r="W32" s="29">
        <v>97.95</v>
      </c>
      <c r="X32" s="7"/>
      <c r="Y32" s="29">
        <v>0.28999999999999998</v>
      </c>
      <c r="Z32" s="7">
        <v>8.4</v>
      </c>
      <c r="AA32" s="10">
        <f>VLOOKUP(A32,'[1]Calculated electrostatics pH 7'!B:H,6,0)</f>
        <v>9.0472560000000009</v>
      </c>
      <c r="AB32" s="10">
        <v>0.86184103899643338</v>
      </c>
      <c r="AD32" s="12">
        <v>1.3732105714362699E-7</v>
      </c>
      <c r="AE32" s="13" t="s">
        <v>34</v>
      </c>
    </row>
    <row r="33" spans="1:31" x14ac:dyDescent="0.35">
      <c r="A33" s="6" t="s">
        <v>140</v>
      </c>
      <c r="B33" s="6" t="s">
        <v>29</v>
      </c>
      <c r="C33" s="6"/>
      <c r="D33" s="6" t="s">
        <v>141</v>
      </c>
      <c r="E33" s="27" t="s">
        <v>142</v>
      </c>
      <c r="F33" s="6" t="s">
        <v>122</v>
      </c>
      <c r="G33" s="20" t="s">
        <v>143</v>
      </c>
      <c r="H33" s="20"/>
      <c r="I33" s="28">
        <v>0.28699999999999998</v>
      </c>
      <c r="J33" s="44">
        <v>222</v>
      </c>
      <c r="K33" s="44">
        <v>546</v>
      </c>
      <c r="L33" s="7"/>
      <c r="M33" s="9">
        <v>83</v>
      </c>
      <c r="N33" s="10">
        <v>98.774000000000001</v>
      </c>
      <c r="O33" s="10">
        <v>9.3559999999999999</v>
      </c>
      <c r="P33" s="10"/>
      <c r="Q33" s="8">
        <v>0.127</v>
      </c>
      <c r="R33" s="28">
        <v>0</v>
      </c>
      <c r="S33" s="40">
        <v>0.55363746475324127</v>
      </c>
      <c r="T33" s="29">
        <v>45.34</v>
      </c>
      <c r="V33" s="8">
        <v>0.97</v>
      </c>
      <c r="W33" s="29">
        <v>33.33</v>
      </c>
      <c r="X33" s="7"/>
      <c r="Y33" s="29">
        <v>0.7</v>
      </c>
      <c r="Z33" s="7">
        <v>9</v>
      </c>
      <c r="AA33" s="10">
        <f>VLOOKUP(A33,'[1]Calculated electrostatics pH 7'!B:H,6,0)</f>
        <v>9.3956759999999999</v>
      </c>
      <c r="AB33" s="10">
        <v>7.3844085104440904E-2</v>
      </c>
      <c r="AD33" s="12">
        <v>9.6731295255046404E-8</v>
      </c>
      <c r="AE33" s="13" t="s">
        <v>34</v>
      </c>
    </row>
    <row r="34" spans="1:31" x14ac:dyDescent="0.35">
      <c r="A34" s="6" t="s">
        <v>144</v>
      </c>
      <c r="B34" s="6" t="s">
        <v>36</v>
      </c>
      <c r="C34" s="6"/>
      <c r="D34" s="6" t="s">
        <v>141</v>
      </c>
      <c r="E34" s="27" t="s">
        <v>145</v>
      </c>
      <c r="F34" s="6" t="s">
        <v>52</v>
      </c>
      <c r="G34" s="20" t="s">
        <v>146</v>
      </c>
      <c r="H34" s="20"/>
      <c r="I34" s="28">
        <v>0.17</v>
      </c>
      <c r="J34" s="44">
        <v>138</v>
      </c>
      <c r="K34" s="44">
        <v>576</v>
      </c>
      <c r="L34" s="7"/>
      <c r="M34" s="9">
        <v>72.5</v>
      </c>
      <c r="N34" s="10">
        <v>98.17</v>
      </c>
      <c r="O34" s="10">
        <v>9.2970000000000006</v>
      </c>
      <c r="P34" s="10"/>
      <c r="Q34" s="8">
        <v>2.9899999999999999E-2</v>
      </c>
      <c r="R34" s="28">
        <v>0.6</v>
      </c>
      <c r="S34" s="40">
        <v>0</v>
      </c>
      <c r="T34" s="29">
        <v>2.7</v>
      </c>
      <c r="V34" s="8">
        <v>0.96</v>
      </c>
      <c r="W34" s="29">
        <v>62.9</v>
      </c>
      <c r="X34" s="7"/>
      <c r="Y34" s="29">
        <v>0.2</v>
      </c>
      <c r="Z34" s="7">
        <v>7.7</v>
      </c>
      <c r="AA34" s="10">
        <f>VLOOKUP(A34,'[1]Calculated electrostatics pH 7'!B:H,6,0)</f>
        <v>7.7869869999999999</v>
      </c>
      <c r="AB34" s="10">
        <v>0.37961794342221539</v>
      </c>
      <c r="AD34" s="12">
        <v>5.6102735310581903E-8</v>
      </c>
      <c r="AE34" s="13" t="s">
        <v>34</v>
      </c>
    </row>
    <row r="35" spans="1:31" x14ac:dyDescent="0.35">
      <c r="A35" s="6" t="s">
        <v>147</v>
      </c>
      <c r="B35" s="6" t="s">
        <v>36</v>
      </c>
      <c r="C35" s="6"/>
      <c r="D35" s="6" t="s">
        <v>47</v>
      </c>
      <c r="E35" s="19" t="s">
        <v>148</v>
      </c>
      <c r="F35" s="6" t="s">
        <v>122</v>
      </c>
      <c r="G35" s="20" t="s">
        <v>149</v>
      </c>
      <c r="H35" s="20"/>
      <c r="I35" s="28">
        <v>0.14899999999999999</v>
      </c>
      <c r="J35" s="44">
        <v>159</v>
      </c>
      <c r="K35" s="44">
        <v>777</v>
      </c>
      <c r="L35" s="7"/>
      <c r="M35" s="9">
        <v>79.5</v>
      </c>
      <c r="N35" s="10">
        <v>98.41</v>
      </c>
      <c r="O35" s="10">
        <v>10.163</v>
      </c>
      <c r="P35" s="10"/>
      <c r="Q35" s="8">
        <v>5.4100000000000002E-2</v>
      </c>
      <c r="R35" s="28">
        <v>1.6</v>
      </c>
      <c r="S35" s="40">
        <v>0</v>
      </c>
      <c r="T35" s="29">
        <v>8</v>
      </c>
      <c r="V35" s="8">
        <v>0.98</v>
      </c>
      <c r="W35" s="29">
        <v>48.53</v>
      </c>
      <c r="X35" s="7"/>
      <c r="Y35" s="29">
        <v>0.4</v>
      </c>
      <c r="Z35" s="7">
        <v>8.6999999999999993</v>
      </c>
      <c r="AA35" s="10">
        <f>VLOOKUP(A35,'[1]Calculated electrostatics pH 7'!B:H,6,0)</f>
        <v>9.2653660000000002</v>
      </c>
      <c r="AB35" s="10">
        <v>0.344853642603899</v>
      </c>
      <c r="AD35" s="12">
        <v>8.9208904389564505E-9</v>
      </c>
      <c r="AE35" s="13" t="s">
        <v>34</v>
      </c>
    </row>
    <row r="36" spans="1:31" x14ac:dyDescent="0.35">
      <c r="A36" s="6" t="s">
        <v>150</v>
      </c>
      <c r="B36" s="6" t="s">
        <v>29</v>
      </c>
      <c r="C36" s="6"/>
      <c r="D36" s="6" t="s">
        <v>63</v>
      </c>
      <c r="E36" s="19" t="s">
        <v>151</v>
      </c>
      <c r="F36" s="6" t="s">
        <v>39</v>
      </c>
      <c r="G36" s="20" t="s">
        <v>152</v>
      </c>
      <c r="H36" s="20"/>
      <c r="I36" s="28">
        <v>0.27700000000000002</v>
      </c>
      <c r="J36" s="44">
        <v>125</v>
      </c>
      <c r="K36" s="44">
        <v>317</v>
      </c>
      <c r="L36" s="7"/>
      <c r="M36" s="9">
        <v>85</v>
      </c>
      <c r="N36" s="10">
        <v>98.85</v>
      </c>
      <c r="O36" s="10">
        <v>10.734999999999999</v>
      </c>
      <c r="P36" s="10"/>
      <c r="Q36" s="8">
        <v>6.7500000000000004E-2</v>
      </c>
      <c r="R36" s="28">
        <v>7.8</v>
      </c>
      <c r="S36" s="40">
        <v>0.53226690078741834</v>
      </c>
      <c r="T36" s="29">
        <v>24.66</v>
      </c>
      <c r="V36" s="8">
        <v>0.97</v>
      </c>
      <c r="W36" s="29">
        <v>47.73</v>
      </c>
      <c r="X36" s="7"/>
      <c r="Y36" s="29">
        <v>0.75</v>
      </c>
      <c r="Z36" s="7">
        <v>8.4</v>
      </c>
      <c r="AA36" s="10">
        <f>VLOOKUP(A36,'[1]Calculated electrostatics pH 7'!B:H,6,0)</f>
        <v>9.0414890000000003</v>
      </c>
      <c r="AB36" s="10">
        <v>0.71510763717509362</v>
      </c>
      <c r="AD36" s="12">
        <v>4.5830117507823301E-9</v>
      </c>
      <c r="AE36" s="13" t="s">
        <v>34</v>
      </c>
    </row>
    <row r="37" spans="1:31" x14ac:dyDescent="0.35">
      <c r="A37" s="6" t="s">
        <v>153</v>
      </c>
      <c r="B37" s="6" t="s">
        <v>55</v>
      </c>
      <c r="C37" s="6"/>
      <c r="D37" s="6" t="s">
        <v>63</v>
      </c>
      <c r="E37" s="19" t="s">
        <v>154</v>
      </c>
      <c r="F37" s="6" t="s">
        <v>44</v>
      </c>
      <c r="G37" s="20" t="s">
        <v>155</v>
      </c>
      <c r="H37" s="20"/>
      <c r="I37" s="28">
        <v>1.17</v>
      </c>
      <c r="J37" s="44">
        <v>237</v>
      </c>
      <c r="K37" s="44">
        <v>139</v>
      </c>
      <c r="L37" s="7"/>
      <c r="M37" s="9">
        <v>77.5</v>
      </c>
      <c r="N37" s="10">
        <v>96.82</v>
      </c>
      <c r="O37" s="10">
        <v>10.648</v>
      </c>
      <c r="P37" s="10"/>
      <c r="Q37" s="8">
        <v>0.79</v>
      </c>
      <c r="R37" s="28">
        <v>15.4</v>
      </c>
      <c r="S37" s="40">
        <v>0.88594375083366061</v>
      </c>
      <c r="T37" s="29">
        <v>145.9</v>
      </c>
      <c r="V37" s="8">
        <v>1.5</v>
      </c>
      <c r="W37" s="29">
        <v>172</v>
      </c>
      <c r="X37" s="7"/>
      <c r="Y37" s="29">
        <v>0.92</v>
      </c>
      <c r="Z37" s="7">
        <v>9.4</v>
      </c>
      <c r="AA37" s="10">
        <f>VLOOKUP(A37,'[1]Calculated electrostatics pH 7'!B:H,6,0)</f>
        <v>9.7551500000000004</v>
      </c>
      <c r="AB37" s="10">
        <v>6.3998967446449853E-2</v>
      </c>
      <c r="AD37" s="12">
        <v>6.1034810324851604E-8</v>
      </c>
      <c r="AE37" s="12">
        <v>4.4970699869612602E-7</v>
      </c>
    </row>
    <row r="38" spans="1:31" x14ac:dyDescent="0.35">
      <c r="A38" s="6" t="s">
        <v>156</v>
      </c>
      <c r="B38" s="6" t="s">
        <v>55</v>
      </c>
      <c r="C38" s="6"/>
      <c r="D38" s="6" t="s">
        <v>63</v>
      </c>
      <c r="E38" s="19" t="s">
        <v>157</v>
      </c>
      <c r="F38" s="6" t="s">
        <v>138</v>
      </c>
      <c r="G38" s="20" t="s">
        <v>139</v>
      </c>
      <c r="H38" s="20"/>
      <c r="I38" s="28">
        <v>1</v>
      </c>
      <c r="J38" s="44">
        <v>219</v>
      </c>
      <c r="K38" s="44">
        <v>152</v>
      </c>
      <c r="L38" s="7"/>
      <c r="M38" s="9">
        <v>74.5</v>
      </c>
      <c r="N38" s="10">
        <v>95.34</v>
      </c>
      <c r="O38" s="10">
        <v>9.7240000000000002</v>
      </c>
      <c r="P38" s="10"/>
      <c r="Q38" s="8">
        <v>0.35399999999999998</v>
      </c>
      <c r="R38" s="28">
        <v>16.8</v>
      </c>
      <c r="S38" s="40">
        <v>0.78523016931118039</v>
      </c>
      <c r="T38" s="29">
        <v>105.41</v>
      </c>
      <c r="V38" s="8">
        <v>1.17</v>
      </c>
      <c r="W38" s="29">
        <v>99.15</v>
      </c>
      <c r="X38" s="7"/>
      <c r="Y38" s="29">
        <v>0.78</v>
      </c>
      <c r="Z38" s="7">
        <v>9</v>
      </c>
      <c r="AA38" s="10">
        <f>VLOOKUP(A38,'[1]Calculated electrostatics pH 7'!B:H,6,0)</f>
        <v>9.3373570000000008</v>
      </c>
      <c r="AB38" s="10">
        <v>0.16748387936483078</v>
      </c>
      <c r="AD38" s="12">
        <v>7.4657212067004799E-8</v>
      </c>
      <c r="AE38" s="13" t="s">
        <v>34</v>
      </c>
    </row>
    <row r="39" spans="1:31" x14ac:dyDescent="0.35">
      <c r="A39" s="6" t="s">
        <v>158</v>
      </c>
      <c r="B39" s="6" t="s">
        <v>29</v>
      </c>
      <c r="C39" s="6"/>
      <c r="D39" s="6" t="s">
        <v>81</v>
      </c>
      <c r="E39" s="19" t="s">
        <v>159</v>
      </c>
      <c r="F39" s="6" t="s">
        <v>52</v>
      </c>
      <c r="G39" s="20" t="s">
        <v>160</v>
      </c>
      <c r="H39" s="20"/>
      <c r="I39" s="28">
        <v>0.22600000000000001</v>
      </c>
      <c r="J39" s="44">
        <v>156</v>
      </c>
      <c r="K39" s="44">
        <v>485</v>
      </c>
      <c r="L39" s="7"/>
      <c r="M39" s="9">
        <v>70.5</v>
      </c>
      <c r="N39" s="10">
        <v>98.57</v>
      </c>
      <c r="O39" s="10">
        <v>14.398999999999999</v>
      </c>
      <c r="P39" s="10"/>
      <c r="Q39" s="8">
        <v>9.8000000000000004E-2</v>
      </c>
      <c r="R39" s="28">
        <v>19</v>
      </c>
      <c r="S39" s="40">
        <v>0.18769950388483511</v>
      </c>
      <c r="T39" s="29">
        <v>20.32</v>
      </c>
      <c r="V39" s="8">
        <v>1.03</v>
      </c>
      <c r="W39" s="29">
        <v>169</v>
      </c>
      <c r="X39" s="7"/>
      <c r="Y39" s="29">
        <v>0.71</v>
      </c>
      <c r="Z39" s="7">
        <v>8.5</v>
      </c>
      <c r="AA39" s="10">
        <f>VLOOKUP(A39,'[1]Calculated electrostatics pH 7'!B:H,6,0)</f>
        <v>9.2472080000000005</v>
      </c>
      <c r="AB39" s="10">
        <v>0.6028841691480451</v>
      </c>
      <c r="AD39" s="14" t="s">
        <v>34</v>
      </c>
      <c r="AE39" s="13" t="s">
        <v>34</v>
      </c>
    </row>
    <row r="40" spans="1:31" x14ac:dyDescent="0.35">
      <c r="A40" s="6" t="s">
        <v>161</v>
      </c>
      <c r="B40" s="6" t="s">
        <v>36</v>
      </c>
      <c r="C40" s="6"/>
      <c r="D40" s="6" t="s">
        <v>81</v>
      </c>
      <c r="E40" s="19" t="s">
        <v>162</v>
      </c>
      <c r="F40" s="6" t="s">
        <v>32</v>
      </c>
      <c r="G40" s="20" t="s">
        <v>163</v>
      </c>
      <c r="H40" s="20"/>
      <c r="I40" s="28">
        <v>0.17399999999999999</v>
      </c>
      <c r="J40" s="44">
        <v>115</v>
      </c>
      <c r="K40" s="44">
        <v>458</v>
      </c>
      <c r="L40" s="7"/>
      <c r="M40" s="9">
        <v>73</v>
      </c>
      <c r="N40" s="10">
        <v>97.1</v>
      </c>
      <c r="O40" s="10">
        <v>8.968</v>
      </c>
      <c r="P40" s="10"/>
      <c r="Q40" s="8">
        <v>5.3199999999999997E-2</v>
      </c>
      <c r="R40" s="28">
        <v>0.4</v>
      </c>
      <c r="S40" s="40">
        <v>0</v>
      </c>
      <c r="T40" s="29">
        <v>1.99</v>
      </c>
      <c r="V40" s="8">
        <v>0.95</v>
      </c>
      <c r="W40" s="29">
        <v>103.7</v>
      </c>
      <c r="X40" s="7"/>
      <c r="Y40" s="29">
        <v>0.98</v>
      </c>
      <c r="Z40" s="7">
        <v>9.3000000000000007</v>
      </c>
      <c r="AA40" s="10">
        <f>VLOOKUP(A40,'[1]Calculated electrostatics pH 7'!B:H,6,0)</f>
        <v>9.7367779999999993</v>
      </c>
      <c r="AB40" s="10">
        <v>-6.4360102881410169E-3</v>
      </c>
      <c r="AD40" s="14" t="s">
        <v>34</v>
      </c>
      <c r="AE40" s="13" t="s">
        <v>34</v>
      </c>
    </row>
    <row r="41" spans="1:31" x14ac:dyDescent="0.35">
      <c r="A41" s="6" t="s">
        <v>164</v>
      </c>
      <c r="B41" s="6" t="s">
        <v>55</v>
      </c>
      <c r="C41" s="6"/>
      <c r="D41" s="6" t="s">
        <v>92</v>
      </c>
      <c r="E41" s="19" t="s">
        <v>165</v>
      </c>
      <c r="F41" s="6" t="s">
        <v>89</v>
      </c>
      <c r="G41" s="20" t="s">
        <v>166</v>
      </c>
      <c r="H41" s="20"/>
      <c r="I41" s="28">
        <v>1.07</v>
      </c>
      <c r="J41" s="44">
        <v>206</v>
      </c>
      <c r="K41" s="44">
        <v>134</v>
      </c>
      <c r="L41" s="7"/>
      <c r="M41" s="9">
        <v>71</v>
      </c>
      <c r="N41" s="10">
        <v>98.11</v>
      </c>
      <c r="O41" s="10">
        <v>9.9239999999999995</v>
      </c>
      <c r="P41" s="10"/>
      <c r="Q41" s="8">
        <v>1.26</v>
      </c>
      <c r="R41" s="28">
        <v>15.8</v>
      </c>
      <c r="S41" s="40">
        <v>0.83742013680173399</v>
      </c>
      <c r="T41" s="29">
        <v>137.18</v>
      </c>
      <c r="V41" s="8">
        <v>1.0900000000000001</v>
      </c>
      <c r="W41" s="29">
        <v>206.5</v>
      </c>
      <c r="X41" s="7"/>
      <c r="Y41" s="29">
        <v>0.78</v>
      </c>
      <c r="Z41" s="7">
        <v>8.9</v>
      </c>
      <c r="AA41" s="10">
        <f>VLOOKUP(A41,'[1]Calculated electrostatics pH 7'!B:H,6,0)</f>
        <v>9.3506009999999993</v>
      </c>
      <c r="AB41" s="10">
        <v>0.40288638055409104</v>
      </c>
      <c r="AD41" s="14" t="s">
        <v>34</v>
      </c>
      <c r="AE41" s="13" t="s">
        <v>34</v>
      </c>
    </row>
    <row r="42" spans="1:31" x14ac:dyDescent="0.35">
      <c r="A42" s="6" t="s">
        <v>167</v>
      </c>
      <c r="B42" s="6" t="s">
        <v>55</v>
      </c>
      <c r="C42" s="6"/>
      <c r="D42" s="6" t="s">
        <v>71</v>
      </c>
      <c r="E42" s="19" t="s">
        <v>168</v>
      </c>
      <c r="F42" s="6" t="s">
        <v>138</v>
      </c>
      <c r="G42" s="20" t="s">
        <v>169</v>
      </c>
      <c r="H42" s="20"/>
      <c r="I42" s="28">
        <v>0.27200000000000002</v>
      </c>
      <c r="J42" s="44">
        <v>120</v>
      </c>
      <c r="K42" s="44">
        <v>314</v>
      </c>
      <c r="L42" s="7"/>
      <c r="M42" s="9">
        <v>74.5</v>
      </c>
      <c r="N42" s="10">
        <v>99.49</v>
      </c>
      <c r="O42" s="10">
        <v>12.41</v>
      </c>
      <c r="P42" s="10"/>
      <c r="Q42" s="8">
        <v>0.57699999999999996</v>
      </c>
      <c r="R42" s="28">
        <v>13.2</v>
      </c>
      <c r="S42" s="40">
        <v>0.8510650059985696</v>
      </c>
      <c r="T42" s="29">
        <v>33.549999999999997</v>
      </c>
      <c r="V42" s="8">
        <v>1.2</v>
      </c>
      <c r="W42" s="29">
        <v>156.75</v>
      </c>
      <c r="X42" s="7"/>
      <c r="Y42" s="29">
        <v>0.99</v>
      </c>
      <c r="Z42" s="7">
        <v>8.9</v>
      </c>
      <c r="AA42" s="10">
        <f>VLOOKUP(A42,'[1]Calculated electrostatics pH 7'!B:H,6,0)</f>
        <v>9.4287340000000004</v>
      </c>
      <c r="AB42" s="10">
        <v>0.10218918825847566</v>
      </c>
      <c r="AD42" s="14" t="s">
        <v>34</v>
      </c>
      <c r="AE42" s="13" t="s">
        <v>34</v>
      </c>
    </row>
    <row r="43" spans="1:31" x14ac:dyDescent="0.35">
      <c r="A43" s="6" t="s">
        <v>170</v>
      </c>
      <c r="B43" s="6" t="s">
        <v>36</v>
      </c>
      <c r="C43" s="6"/>
      <c r="D43" s="6" t="s">
        <v>63</v>
      </c>
      <c r="E43" s="19" t="s">
        <v>171</v>
      </c>
      <c r="F43" s="6" t="s">
        <v>52</v>
      </c>
      <c r="G43" s="20" t="s">
        <v>172</v>
      </c>
      <c r="H43" s="20"/>
      <c r="I43" s="28">
        <v>0.14699999999999999</v>
      </c>
      <c r="J43" s="44">
        <v>118</v>
      </c>
      <c r="K43" s="44">
        <v>563</v>
      </c>
      <c r="L43" s="7"/>
      <c r="M43" s="9">
        <v>78</v>
      </c>
      <c r="N43" s="10">
        <v>97.38</v>
      </c>
      <c r="O43" s="10">
        <v>9.9090000000000007</v>
      </c>
      <c r="P43" s="10"/>
      <c r="Q43" s="8">
        <v>3.8300000000000001E-2</v>
      </c>
      <c r="R43" s="28">
        <v>5.4</v>
      </c>
      <c r="S43" s="40">
        <v>1.9039727762875731E-2</v>
      </c>
      <c r="T43" s="29">
        <v>10.91</v>
      </c>
      <c r="V43" s="8">
        <v>0.98</v>
      </c>
      <c r="W43" s="29">
        <v>62.38</v>
      </c>
      <c r="X43" s="7"/>
      <c r="Y43" s="29">
        <v>0.73</v>
      </c>
      <c r="Z43" s="7">
        <v>8.6999999999999993</v>
      </c>
      <c r="AA43" s="10">
        <f>VLOOKUP(A43,'[1]Calculated electrostatics pH 7'!B:H,6,0)</f>
        <v>9.2264859999999995</v>
      </c>
      <c r="AB43" s="10">
        <v>0.22827877272294783</v>
      </c>
      <c r="AD43" s="12">
        <v>1.62422746454073E-7</v>
      </c>
      <c r="AE43" s="13" t="s">
        <v>34</v>
      </c>
    </row>
    <row r="44" spans="1:31" x14ac:dyDescent="0.35">
      <c r="A44" s="6" t="s">
        <v>173</v>
      </c>
      <c r="B44" s="21" t="s">
        <v>36</v>
      </c>
      <c r="C44" s="21"/>
      <c r="D44" s="6" t="s">
        <v>141</v>
      </c>
      <c r="E44" s="27" t="s">
        <v>145</v>
      </c>
      <c r="F44" s="6" t="s">
        <v>52</v>
      </c>
      <c r="G44" s="20" t="s">
        <v>146</v>
      </c>
      <c r="H44" s="20"/>
      <c r="I44" s="28">
        <v>0.14299999999999999</v>
      </c>
      <c r="J44" s="44">
        <v>117</v>
      </c>
      <c r="K44" s="44">
        <v>601</v>
      </c>
      <c r="L44" s="7"/>
      <c r="M44" s="9">
        <v>73</v>
      </c>
      <c r="N44" s="10">
        <v>98.17</v>
      </c>
      <c r="O44" s="10">
        <v>8.6319999999999997</v>
      </c>
      <c r="P44" s="10"/>
      <c r="Q44" s="8">
        <v>2.4799999999999999E-2</v>
      </c>
      <c r="R44" s="28">
        <v>0</v>
      </c>
      <c r="S44" s="40">
        <v>0</v>
      </c>
      <c r="T44" s="29">
        <v>1.56</v>
      </c>
      <c r="V44" s="8">
        <v>0.94</v>
      </c>
      <c r="W44" s="29">
        <v>55.65</v>
      </c>
      <c r="X44" s="7"/>
      <c r="Y44" s="29">
        <v>0.19</v>
      </c>
      <c r="Z44" s="7">
        <v>7.7</v>
      </c>
      <c r="AA44" s="10">
        <f>VLOOKUP(A44,'[1]Calculated electrostatics pH 7'!B:H,6,0)</f>
        <v>7.7904049999999998</v>
      </c>
      <c r="AB44" s="10">
        <v>0.99743403901428851</v>
      </c>
      <c r="AD44" s="12">
        <v>5.9260361915941501E-8</v>
      </c>
      <c r="AE44" s="13" t="s">
        <v>34</v>
      </c>
    </row>
    <row r="45" spans="1:31" x14ac:dyDescent="0.35">
      <c r="A45" s="6" t="s">
        <v>174</v>
      </c>
      <c r="B45" s="6" t="s">
        <v>29</v>
      </c>
      <c r="C45" s="21"/>
      <c r="D45" s="6" t="s">
        <v>141</v>
      </c>
      <c r="E45" s="27" t="s">
        <v>142</v>
      </c>
      <c r="F45" s="6" t="s">
        <v>122</v>
      </c>
      <c r="G45" s="20" t="s">
        <v>143</v>
      </c>
      <c r="H45" s="20"/>
      <c r="I45" s="28">
        <v>0.254</v>
      </c>
      <c r="J45" s="44">
        <v>136</v>
      </c>
      <c r="K45" s="44">
        <v>371</v>
      </c>
      <c r="L45" s="7"/>
      <c r="M45" s="9">
        <v>83.5</v>
      </c>
      <c r="N45" s="10">
        <v>97.98</v>
      </c>
      <c r="O45" s="10">
        <v>8.6479999999999997</v>
      </c>
      <c r="P45" s="10"/>
      <c r="Q45" s="8">
        <v>0.104</v>
      </c>
      <c r="R45" s="28">
        <v>0</v>
      </c>
      <c r="S45" s="40">
        <v>0.36360716812940308</v>
      </c>
      <c r="T45" s="29">
        <v>59.33</v>
      </c>
      <c r="V45" s="8">
        <v>0.96</v>
      </c>
      <c r="W45" s="29">
        <v>64.099999999999994</v>
      </c>
      <c r="X45" s="7"/>
      <c r="Y45" s="29">
        <v>0.69</v>
      </c>
      <c r="Z45" s="7">
        <v>9</v>
      </c>
      <c r="AA45" s="10">
        <f>VLOOKUP(A45,'[1]Calculated electrostatics pH 7'!B:H,6,0)</f>
        <v>9.4155429999999996</v>
      </c>
      <c r="AB45" s="10">
        <v>5.751484520953782E-2</v>
      </c>
      <c r="AD45" s="12">
        <v>1.26695986102043E-7</v>
      </c>
      <c r="AE45" s="13" t="s">
        <v>34</v>
      </c>
    </row>
    <row r="47" spans="1:31" ht="124" x14ac:dyDescent="0.35">
      <c r="B47" s="16" t="s">
        <v>175</v>
      </c>
      <c r="D47" s="33"/>
      <c r="E47" s="26" t="s">
        <v>176</v>
      </c>
      <c r="M47" s="16" t="s">
        <v>177</v>
      </c>
      <c r="V47" s="22" t="s">
        <v>178</v>
      </c>
      <c r="Z47" s="22" t="s">
        <v>179</v>
      </c>
      <c r="AD47" s="58" t="s">
        <v>180</v>
      </c>
      <c r="AE47" s="58"/>
    </row>
    <row r="48" spans="1:31" x14ac:dyDescent="0.35">
      <c r="AD48" s="48" t="s">
        <v>181</v>
      </c>
      <c r="AE48" s="48"/>
    </row>
  </sheetData>
  <autoFilter ref="A1:AE45" xr:uid="{054E4329-CE17-456D-93D7-052F6462AFAA}">
    <filterColumn colId="3" showButton="0"/>
    <filterColumn colId="4" showButton="0"/>
    <filterColumn colId="5" showButton="0"/>
    <filterColumn colId="16" showButton="0"/>
    <filterColumn colId="17" showButton="0"/>
    <filterColumn colId="18" showButton="0"/>
    <filterColumn colId="21" showButton="0"/>
    <filterColumn colId="24" showButton="0"/>
    <filterColumn colId="25" showButton="0"/>
    <filterColumn colId="26" showButton="0"/>
  </autoFilter>
  <mergeCells count="20">
    <mergeCell ref="A1:A2"/>
    <mergeCell ref="B1:B2"/>
    <mergeCell ref="I1:I2"/>
    <mergeCell ref="L1:L2"/>
    <mergeCell ref="AD47:AE47"/>
    <mergeCell ref="AD1:AD2"/>
    <mergeCell ref="AE1:AE2"/>
    <mergeCell ref="Y1:AB1"/>
    <mergeCell ref="X1:X2"/>
    <mergeCell ref="D1:G1"/>
    <mergeCell ref="H1:H2"/>
    <mergeCell ref="J1:J2"/>
    <mergeCell ref="K1:K2"/>
    <mergeCell ref="AD48:AE48"/>
    <mergeCell ref="O1:O2"/>
    <mergeCell ref="N1:N2"/>
    <mergeCell ref="M1:M2"/>
    <mergeCell ref="P1:P2"/>
    <mergeCell ref="Q1:T1"/>
    <mergeCell ref="V1:W1"/>
  </mergeCells>
  <conditionalFormatting sqref="M3:N45">
    <cfRule type="cellIs" dxfId="8" priority="8" operator="lessThan">
      <formula>65</formula>
    </cfRule>
  </conditionalFormatting>
  <conditionalFormatting sqref="Y3:Z23 Y24:Y25 Y26:Z45">
    <cfRule type="containsText" dxfId="7" priority="12" operator="containsText" text="D.N.E.">
      <formula>NOT(ISERROR(SEARCH("D.N.E.",Y3)))</formula>
    </cfRule>
    <cfRule type="cellIs" dxfId="6" priority="13" operator="between">
      <formula>10.5</formula>
      <formula>11.5</formula>
    </cfRule>
    <cfRule type="cellIs" dxfId="5" priority="14" operator="greaterThan">
      <formula>11.5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85C2-085C-4736-A8F0-164D30395823}">
  <dimension ref="A1:G47"/>
  <sheetViews>
    <sheetView workbookViewId="0">
      <selection activeCell="E2" sqref="E2"/>
    </sheetView>
  </sheetViews>
  <sheetFormatPr defaultRowHeight="14.5" x14ac:dyDescent="0.35"/>
  <cols>
    <col min="1" max="5" width="14.81640625" style="17" customWidth="1"/>
    <col min="6" max="6" width="158" bestFit="1" customWidth="1"/>
    <col min="7" max="7" width="138.54296875" bestFit="1" customWidth="1"/>
  </cols>
  <sheetData>
    <row r="1" spans="1:7" ht="56.65" customHeight="1" x14ac:dyDescent="0.35">
      <c r="A1" s="23" t="s">
        <v>0</v>
      </c>
      <c r="B1" s="23" t="s">
        <v>182</v>
      </c>
      <c r="C1" s="23" t="s">
        <v>183</v>
      </c>
      <c r="D1" s="23" t="s">
        <v>184</v>
      </c>
      <c r="E1" s="23" t="s">
        <v>185</v>
      </c>
      <c r="F1" s="23" t="s">
        <v>186</v>
      </c>
      <c r="G1" s="23" t="s">
        <v>187</v>
      </c>
    </row>
    <row r="2" spans="1:7" ht="15.5" x14ac:dyDescent="0.35">
      <c r="A2" s="6" t="s">
        <v>28</v>
      </c>
      <c r="B2" s="6" t="s">
        <v>30</v>
      </c>
      <c r="C2" s="39">
        <v>1</v>
      </c>
      <c r="D2" s="6" t="s">
        <v>32</v>
      </c>
      <c r="E2" s="39">
        <v>1</v>
      </c>
      <c r="F2" s="30" t="s">
        <v>188</v>
      </c>
      <c r="G2" s="30" t="s">
        <v>189</v>
      </c>
    </row>
    <row r="3" spans="1:7" ht="15.5" x14ac:dyDescent="0.35">
      <c r="A3" s="6" t="s">
        <v>35</v>
      </c>
      <c r="B3" s="6" t="s">
        <v>37</v>
      </c>
      <c r="C3" s="39">
        <v>1</v>
      </c>
      <c r="D3" s="6" t="s">
        <v>39</v>
      </c>
      <c r="E3" s="39">
        <v>1</v>
      </c>
      <c r="F3" s="30" t="s">
        <v>190</v>
      </c>
      <c r="G3" s="30" t="s">
        <v>191</v>
      </c>
    </row>
    <row r="4" spans="1:7" ht="15.5" x14ac:dyDescent="0.35">
      <c r="A4" s="6" t="s">
        <v>41</v>
      </c>
      <c r="B4" s="6" t="s">
        <v>42</v>
      </c>
      <c r="C4" s="39">
        <v>0.96875</v>
      </c>
      <c r="D4" s="6" t="s">
        <v>44</v>
      </c>
      <c r="E4" s="39">
        <v>1</v>
      </c>
      <c r="F4" s="30" t="s">
        <v>192</v>
      </c>
      <c r="G4" s="30" t="s">
        <v>193</v>
      </c>
    </row>
    <row r="5" spans="1:7" ht="15.5" x14ac:dyDescent="0.35">
      <c r="A5" s="6" t="s">
        <v>46</v>
      </c>
      <c r="B5" s="6" t="s">
        <v>47</v>
      </c>
      <c r="C5" s="39">
        <v>1</v>
      </c>
      <c r="D5" s="6" t="s">
        <v>32</v>
      </c>
      <c r="E5" s="39">
        <v>1</v>
      </c>
      <c r="F5" s="30" t="s">
        <v>194</v>
      </c>
      <c r="G5" s="30" t="s">
        <v>195</v>
      </c>
    </row>
    <row r="6" spans="1:7" ht="15.5" x14ac:dyDescent="0.35">
      <c r="A6" s="6" t="s">
        <v>50</v>
      </c>
      <c r="B6" s="6" t="s">
        <v>47</v>
      </c>
      <c r="C6" s="39">
        <v>1</v>
      </c>
      <c r="D6" s="6" t="s">
        <v>52</v>
      </c>
      <c r="E6" s="39">
        <v>1</v>
      </c>
      <c r="F6" s="30" t="s">
        <v>196</v>
      </c>
      <c r="G6" s="30" t="s">
        <v>197</v>
      </c>
    </row>
    <row r="7" spans="1:7" ht="15.5" x14ac:dyDescent="0.35">
      <c r="A7" s="6" t="s">
        <v>54</v>
      </c>
      <c r="B7" s="6" t="s">
        <v>47</v>
      </c>
      <c r="C7" s="39">
        <v>1</v>
      </c>
      <c r="D7" s="6" t="s">
        <v>32</v>
      </c>
      <c r="E7" s="39">
        <v>1</v>
      </c>
      <c r="F7" s="30" t="s">
        <v>198</v>
      </c>
      <c r="G7" s="30" t="s">
        <v>199</v>
      </c>
    </row>
    <row r="8" spans="1:7" ht="15.5" x14ac:dyDescent="0.35">
      <c r="A8" s="6" t="s">
        <v>58</v>
      </c>
      <c r="B8" s="6" t="s">
        <v>59</v>
      </c>
      <c r="C8" s="39">
        <v>1</v>
      </c>
      <c r="D8" s="6" t="s">
        <v>52</v>
      </c>
      <c r="E8" s="39">
        <v>1</v>
      </c>
      <c r="F8" s="30" t="s">
        <v>200</v>
      </c>
      <c r="G8" s="30" t="s">
        <v>201</v>
      </c>
    </row>
    <row r="9" spans="1:7" ht="15.5" x14ac:dyDescent="0.35">
      <c r="A9" s="6" t="s">
        <v>62</v>
      </c>
      <c r="B9" s="6" t="s">
        <v>63</v>
      </c>
      <c r="C9" s="39">
        <v>1</v>
      </c>
      <c r="D9" s="6" t="s">
        <v>65</v>
      </c>
      <c r="E9" s="39">
        <v>1</v>
      </c>
      <c r="F9" s="30" t="s">
        <v>202</v>
      </c>
      <c r="G9" s="30" t="s">
        <v>203</v>
      </c>
    </row>
    <row r="10" spans="1:7" ht="15.5" x14ac:dyDescent="0.35">
      <c r="A10" s="6" t="s">
        <v>67</v>
      </c>
      <c r="B10" s="6" t="s">
        <v>42</v>
      </c>
      <c r="C10" s="39">
        <v>0.96875</v>
      </c>
      <c r="D10" s="6" t="s">
        <v>44</v>
      </c>
      <c r="E10" s="39">
        <v>0.98863636363636365</v>
      </c>
      <c r="F10" s="30" t="s">
        <v>204</v>
      </c>
      <c r="G10" s="30" t="s">
        <v>205</v>
      </c>
    </row>
    <row r="11" spans="1:7" ht="15.5" x14ac:dyDescent="0.35">
      <c r="A11" s="6" t="s">
        <v>70</v>
      </c>
      <c r="B11" s="6" t="s">
        <v>71</v>
      </c>
      <c r="C11" s="39">
        <v>1</v>
      </c>
      <c r="D11" s="6" t="s">
        <v>32</v>
      </c>
      <c r="E11" s="39">
        <v>1</v>
      </c>
      <c r="F11" s="30" t="s">
        <v>206</v>
      </c>
      <c r="G11" s="30" t="s">
        <v>207</v>
      </c>
    </row>
    <row r="12" spans="1:7" ht="15.5" x14ac:dyDescent="0.35">
      <c r="A12" s="6" t="s">
        <v>74</v>
      </c>
      <c r="B12" s="6" t="s">
        <v>71</v>
      </c>
      <c r="C12" s="39">
        <v>1</v>
      </c>
      <c r="D12" s="6" t="s">
        <v>32</v>
      </c>
      <c r="E12" s="39">
        <v>1</v>
      </c>
      <c r="F12" s="30" t="s">
        <v>208</v>
      </c>
      <c r="G12" s="30" t="s">
        <v>209</v>
      </c>
    </row>
    <row r="13" spans="1:7" ht="15.5" x14ac:dyDescent="0.35">
      <c r="A13" s="6" t="s">
        <v>77</v>
      </c>
      <c r="B13" s="6" t="s">
        <v>71</v>
      </c>
      <c r="C13" s="39">
        <v>0.98958333333333337</v>
      </c>
      <c r="D13" s="6" t="s">
        <v>52</v>
      </c>
      <c r="E13" s="39">
        <v>1</v>
      </c>
      <c r="F13" s="30" t="s">
        <v>210</v>
      </c>
      <c r="G13" s="30" t="s">
        <v>211</v>
      </c>
    </row>
    <row r="14" spans="1:7" ht="15.5" x14ac:dyDescent="0.35">
      <c r="A14" s="6" t="s">
        <v>80</v>
      </c>
      <c r="B14" s="6" t="s">
        <v>81</v>
      </c>
      <c r="C14" s="39">
        <v>0.98958333333333337</v>
      </c>
      <c r="D14" s="6" t="s">
        <v>65</v>
      </c>
      <c r="E14" s="39">
        <v>1</v>
      </c>
      <c r="F14" s="30" t="s">
        <v>212</v>
      </c>
      <c r="G14" s="30" t="s">
        <v>213</v>
      </c>
    </row>
    <row r="15" spans="1:7" ht="15.5" x14ac:dyDescent="0.35">
      <c r="A15" s="6" t="s">
        <v>84</v>
      </c>
      <c r="B15" s="6" t="s">
        <v>81</v>
      </c>
      <c r="C15" s="39">
        <v>0.98958333333333337</v>
      </c>
      <c r="D15" s="6" t="s">
        <v>52</v>
      </c>
      <c r="E15" s="39">
        <v>0.98863636363636365</v>
      </c>
      <c r="F15" s="30" t="s">
        <v>214</v>
      </c>
      <c r="G15" s="30" t="s">
        <v>215</v>
      </c>
    </row>
    <row r="16" spans="1:7" ht="15.5" x14ac:dyDescent="0.35">
      <c r="A16" s="6" t="s">
        <v>87</v>
      </c>
      <c r="B16" s="6" t="s">
        <v>81</v>
      </c>
      <c r="C16" s="39">
        <v>1</v>
      </c>
      <c r="D16" s="6" t="s">
        <v>89</v>
      </c>
      <c r="E16" s="39">
        <v>0.98863636363636365</v>
      </c>
      <c r="F16" s="30" t="s">
        <v>216</v>
      </c>
      <c r="G16" s="30" t="s">
        <v>217</v>
      </c>
    </row>
    <row r="17" spans="1:7" ht="15.5" x14ac:dyDescent="0.35">
      <c r="A17" s="6" t="s">
        <v>91</v>
      </c>
      <c r="B17" s="6" t="s">
        <v>92</v>
      </c>
      <c r="C17" s="39">
        <v>0.98958333333333337</v>
      </c>
      <c r="D17" s="6" t="s">
        <v>65</v>
      </c>
      <c r="E17" s="39">
        <v>1</v>
      </c>
      <c r="F17" s="30" t="s">
        <v>218</v>
      </c>
      <c r="G17" s="30" t="s">
        <v>219</v>
      </c>
    </row>
    <row r="18" spans="1:7" ht="15.5" x14ac:dyDescent="0.35">
      <c r="A18" s="6" t="s">
        <v>95</v>
      </c>
      <c r="B18" s="6" t="s">
        <v>92</v>
      </c>
      <c r="C18" s="39">
        <v>0.97916666666666663</v>
      </c>
      <c r="D18" s="6" t="s">
        <v>52</v>
      </c>
      <c r="E18" s="39">
        <v>1</v>
      </c>
      <c r="F18" s="30" t="s">
        <v>220</v>
      </c>
      <c r="G18" s="30" t="s">
        <v>221</v>
      </c>
    </row>
    <row r="19" spans="1:7" ht="15.5" x14ac:dyDescent="0.35">
      <c r="A19" s="6" t="s">
        <v>98</v>
      </c>
      <c r="B19" s="6" t="s">
        <v>92</v>
      </c>
      <c r="C19" s="39">
        <v>0.97916666666666663</v>
      </c>
      <c r="D19" s="6" t="s">
        <v>32</v>
      </c>
      <c r="E19" s="39">
        <v>1</v>
      </c>
      <c r="F19" s="30" t="s">
        <v>222</v>
      </c>
      <c r="G19" s="30" t="s">
        <v>223</v>
      </c>
    </row>
    <row r="20" spans="1:7" ht="15.5" x14ac:dyDescent="0.35">
      <c r="A20" s="6" t="s">
        <v>101</v>
      </c>
      <c r="B20" s="6" t="s">
        <v>71</v>
      </c>
      <c r="C20" s="39">
        <v>1</v>
      </c>
      <c r="D20" s="6" t="s">
        <v>32</v>
      </c>
      <c r="E20" s="39">
        <v>1</v>
      </c>
      <c r="F20" s="30" t="s">
        <v>224</v>
      </c>
      <c r="G20" s="30" t="s">
        <v>225</v>
      </c>
    </row>
    <row r="21" spans="1:7" ht="15.5" x14ac:dyDescent="0.35">
      <c r="A21" s="6" t="s">
        <v>104</v>
      </c>
      <c r="B21" s="6" t="s">
        <v>30</v>
      </c>
      <c r="C21" s="39">
        <v>1</v>
      </c>
      <c r="D21" s="6" t="s">
        <v>32</v>
      </c>
      <c r="E21" s="39">
        <v>1</v>
      </c>
      <c r="F21" s="30" t="s">
        <v>226</v>
      </c>
      <c r="G21" s="30" t="s">
        <v>227</v>
      </c>
    </row>
    <row r="22" spans="1:7" ht="15.5" x14ac:dyDescent="0.35">
      <c r="A22" s="6" t="s">
        <v>107</v>
      </c>
      <c r="B22" s="6" t="s">
        <v>30</v>
      </c>
      <c r="C22" s="39">
        <v>1</v>
      </c>
      <c r="D22" s="6" t="s">
        <v>39</v>
      </c>
      <c r="E22" s="39">
        <v>1</v>
      </c>
      <c r="F22" s="30" t="s">
        <v>228</v>
      </c>
      <c r="G22" s="30" t="s">
        <v>229</v>
      </c>
    </row>
    <row r="23" spans="1:7" ht="15.5" x14ac:dyDescent="0.35">
      <c r="A23" s="6" t="s">
        <v>110</v>
      </c>
      <c r="B23" s="6" t="s">
        <v>111</v>
      </c>
      <c r="C23" s="39">
        <v>0.98958333333333337</v>
      </c>
      <c r="D23" s="6" t="s">
        <v>32</v>
      </c>
      <c r="E23" s="39">
        <v>0.98863636363636365</v>
      </c>
      <c r="F23" s="30" t="s">
        <v>230</v>
      </c>
      <c r="G23" s="30" t="s">
        <v>231</v>
      </c>
    </row>
    <row r="24" spans="1:7" ht="15.5" x14ac:dyDescent="0.35">
      <c r="A24" s="6" t="s">
        <v>114</v>
      </c>
      <c r="B24" s="6" t="s">
        <v>37</v>
      </c>
      <c r="C24" s="39">
        <v>1</v>
      </c>
      <c r="D24" s="6" t="s">
        <v>32</v>
      </c>
      <c r="E24" s="39">
        <v>1</v>
      </c>
      <c r="F24" s="30" t="s">
        <v>232</v>
      </c>
      <c r="G24" s="30" t="s">
        <v>233</v>
      </c>
    </row>
    <row r="25" spans="1:7" ht="15.5" x14ac:dyDescent="0.35">
      <c r="A25" s="6" t="s">
        <v>117</v>
      </c>
      <c r="B25" s="6" t="s">
        <v>37</v>
      </c>
      <c r="C25" s="39">
        <v>1</v>
      </c>
      <c r="D25" s="6" t="s">
        <v>52</v>
      </c>
      <c r="E25" s="39">
        <v>0.98863636363636365</v>
      </c>
      <c r="F25" s="30" t="s">
        <v>234</v>
      </c>
      <c r="G25" s="30" t="s">
        <v>235</v>
      </c>
    </row>
    <row r="26" spans="1:7" ht="15.5" x14ac:dyDescent="0.35">
      <c r="A26" s="6" t="s">
        <v>120</v>
      </c>
      <c r="B26" s="6" t="s">
        <v>42</v>
      </c>
      <c r="C26" s="39">
        <v>0.96875</v>
      </c>
      <c r="D26" s="6" t="s">
        <v>122</v>
      </c>
      <c r="E26" s="39">
        <v>0.98863636363636365</v>
      </c>
      <c r="F26" s="30" t="s">
        <v>236</v>
      </c>
      <c r="G26" s="30" t="s">
        <v>237</v>
      </c>
    </row>
    <row r="27" spans="1:7" ht="15.5" x14ac:dyDescent="0.35">
      <c r="A27" s="6" t="s">
        <v>124</v>
      </c>
      <c r="B27" s="6" t="s">
        <v>42</v>
      </c>
      <c r="C27" s="39">
        <v>0.96875</v>
      </c>
      <c r="D27" s="6" t="s">
        <v>52</v>
      </c>
      <c r="E27" s="39">
        <v>0.98863636363636365</v>
      </c>
      <c r="F27" s="30" t="s">
        <v>238</v>
      </c>
      <c r="G27" s="30" t="s">
        <v>239</v>
      </c>
    </row>
    <row r="28" spans="1:7" ht="15.5" x14ac:dyDescent="0.35">
      <c r="A28" s="6" t="s">
        <v>127</v>
      </c>
      <c r="B28" s="6" t="s">
        <v>42</v>
      </c>
      <c r="C28" s="39">
        <v>0.96875</v>
      </c>
      <c r="D28" s="6" t="s">
        <v>52</v>
      </c>
      <c r="E28" s="39">
        <v>0.98863636363636365</v>
      </c>
      <c r="F28" s="30" t="s">
        <v>240</v>
      </c>
      <c r="G28" s="30" t="s">
        <v>241</v>
      </c>
    </row>
    <row r="29" spans="1:7" ht="15.5" x14ac:dyDescent="0.35">
      <c r="A29" s="6" t="s">
        <v>130</v>
      </c>
      <c r="B29" s="6" t="s">
        <v>47</v>
      </c>
      <c r="C29" s="39">
        <v>0.98969072164948457</v>
      </c>
      <c r="D29" s="6" t="s">
        <v>32</v>
      </c>
      <c r="E29" s="39">
        <v>0.97727272727272729</v>
      </c>
      <c r="F29" s="30" t="s">
        <v>242</v>
      </c>
      <c r="G29" s="30" t="s">
        <v>243</v>
      </c>
    </row>
    <row r="30" spans="1:7" ht="15.5" x14ac:dyDescent="0.35">
      <c r="A30" s="6" t="s">
        <v>133</v>
      </c>
      <c r="B30" s="6" t="s">
        <v>47</v>
      </c>
      <c r="C30" s="39">
        <v>0.98969072164948457</v>
      </c>
      <c r="D30" s="6" t="s">
        <v>52</v>
      </c>
      <c r="E30" s="39">
        <v>0.98863636363636365</v>
      </c>
      <c r="F30" s="30" t="s">
        <v>244</v>
      </c>
      <c r="G30" s="30" t="s">
        <v>245</v>
      </c>
    </row>
    <row r="31" spans="1:7" ht="15.5" x14ac:dyDescent="0.35">
      <c r="A31" s="6" t="s">
        <v>136</v>
      </c>
      <c r="B31" s="6" t="s">
        <v>47</v>
      </c>
      <c r="C31" s="39">
        <v>0.98969072164948457</v>
      </c>
      <c r="D31" s="6" t="s">
        <v>138</v>
      </c>
      <c r="E31" s="39">
        <v>1</v>
      </c>
      <c r="F31" s="30" t="s">
        <v>246</v>
      </c>
      <c r="G31" s="30" t="s">
        <v>247</v>
      </c>
    </row>
    <row r="32" spans="1:7" ht="15.5" x14ac:dyDescent="0.35">
      <c r="A32" s="26" t="s">
        <v>140</v>
      </c>
      <c r="B32" s="6" t="s">
        <v>141</v>
      </c>
      <c r="C32" s="39">
        <v>0.98947368421052628</v>
      </c>
      <c r="D32" s="6" t="s">
        <v>122</v>
      </c>
      <c r="E32" s="39">
        <v>0.98863636363636365</v>
      </c>
      <c r="F32" s="30" t="s">
        <v>248</v>
      </c>
      <c r="G32" s="30" t="s">
        <v>249</v>
      </c>
    </row>
    <row r="33" spans="1:7" ht="15.5" x14ac:dyDescent="0.35">
      <c r="A33" s="26" t="s">
        <v>144</v>
      </c>
      <c r="B33" s="6" t="s">
        <v>141</v>
      </c>
      <c r="C33" s="39">
        <v>0.98947368421052628</v>
      </c>
      <c r="D33" s="6" t="s">
        <v>52</v>
      </c>
      <c r="E33" s="39">
        <v>0.98863636363636365</v>
      </c>
      <c r="F33" s="30" t="s">
        <v>250</v>
      </c>
      <c r="G33" s="30" t="s">
        <v>251</v>
      </c>
    </row>
    <row r="34" spans="1:7" ht="15.5" x14ac:dyDescent="0.35">
      <c r="A34" s="6" t="s">
        <v>147</v>
      </c>
      <c r="B34" s="6" t="s">
        <v>47</v>
      </c>
      <c r="C34" s="39">
        <v>0.98969072164948457</v>
      </c>
      <c r="D34" s="6" t="s">
        <v>122</v>
      </c>
      <c r="E34" s="39">
        <v>0.98863636363636365</v>
      </c>
      <c r="F34" s="30" t="s">
        <v>252</v>
      </c>
      <c r="G34" s="30" t="s">
        <v>253</v>
      </c>
    </row>
    <row r="35" spans="1:7" ht="15.5" x14ac:dyDescent="0.35">
      <c r="A35" s="6" t="s">
        <v>150</v>
      </c>
      <c r="B35" s="6" t="s">
        <v>63</v>
      </c>
      <c r="C35" s="39">
        <v>1</v>
      </c>
      <c r="D35" s="6" t="s">
        <v>39</v>
      </c>
      <c r="E35" s="39">
        <v>1</v>
      </c>
      <c r="F35" s="30" t="s">
        <v>254</v>
      </c>
      <c r="G35" s="30" t="s">
        <v>255</v>
      </c>
    </row>
    <row r="36" spans="1:7" ht="15.5" x14ac:dyDescent="0.35">
      <c r="A36" s="6" t="s">
        <v>153</v>
      </c>
      <c r="B36" s="6" t="s">
        <v>63</v>
      </c>
      <c r="C36" s="39">
        <v>1</v>
      </c>
      <c r="D36" s="6" t="s">
        <v>44</v>
      </c>
      <c r="E36" s="39">
        <v>1</v>
      </c>
      <c r="F36" s="30" t="s">
        <v>256</v>
      </c>
      <c r="G36" s="30" t="s">
        <v>257</v>
      </c>
    </row>
    <row r="37" spans="1:7" ht="15.5" x14ac:dyDescent="0.35">
      <c r="A37" s="6" t="s">
        <v>156</v>
      </c>
      <c r="B37" s="6" t="s">
        <v>63</v>
      </c>
      <c r="C37" s="39">
        <v>1</v>
      </c>
      <c r="D37" s="6" t="s">
        <v>138</v>
      </c>
      <c r="E37" s="39">
        <v>0.97752808988764039</v>
      </c>
      <c r="F37" s="30" t="s">
        <v>258</v>
      </c>
      <c r="G37" s="30" t="s">
        <v>259</v>
      </c>
    </row>
    <row r="38" spans="1:7" ht="15.5" x14ac:dyDescent="0.35">
      <c r="A38" s="6" t="s">
        <v>158</v>
      </c>
      <c r="B38" s="6" t="s">
        <v>81</v>
      </c>
      <c r="C38" s="39">
        <v>1</v>
      </c>
      <c r="D38" s="6" t="s">
        <v>52</v>
      </c>
      <c r="E38" s="39">
        <v>1</v>
      </c>
      <c r="F38" s="30" t="s">
        <v>260</v>
      </c>
      <c r="G38" s="30" t="s">
        <v>261</v>
      </c>
    </row>
    <row r="39" spans="1:7" ht="15.5" x14ac:dyDescent="0.35">
      <c r="A39" s="6" t="s">
        <v>161</v>
      </c>
      <c r="B39" s="6" t="s">
        <v>81</v>
      </c>
      <c r="C39" s="39">
        <v>0.98958333333333337</v>
      </c>
      <c r="D39" s="6" t="s">
        <v>32</v>
      </c>
      <c r="E39" s="39">
        <v>1</v>
      </c>
      <c r="F39" s="30" t="s">
        <v>262</v>
      </c>
      <c r="G39" s="30" t="s">
        <v>263</v>
      </c>
    </row>
    <row r="40" spans="1:7" ht="15.5" x14ac:dyDescent="0.35">
      <c r="A40" s="6" t="s">
        <v>164</v>
      </c>
      <c r="B40" s="6" t="s">
        <v>92</v>
      </c>
      <c r="C40" s="39">
        <v>0.98958333333333337</v>
      </c>
      <c r="D40" s="6" t="s">
        <v>89</v>
      </c>
      <c r="E40" s="39">
        <v>1</v>
      </c>
      <c r="F40" s="30" t="s">
        <v>264</v>
      </c>
      <c r="G40" s="30" t="s">
        <v>265</v>
      </c>
    </row>
    <row r="41" spans="1:7" ht="15.5" x14ac:dyDescent="0.35">
      <c r="A41" s="6" t="s">
        <v>167</v>
      </c>
      <c r="B41" s="6" t="s">
        <v>71</v>
      </c>
      <c r="C41" s="39">
        <v>1</v>
      </c>
      <c r="D41" s="6" t="s">
        <v>138</v>
      </c>
      <c r="E41" s="39">
        <v>1</v>
      </c>
      <c r="F41" s="30" t="s">
        <v>266</v>
      </c>
      <c r="G41" s="30" t="s">
        <v>267</v>
      </c>
    </row>
    <row r="42" spans="1:7" ht="15.5" x14ac:dyDescent="0.35">
      <c r="A42" s="6" t="s">
        <v>170</v>
      </c>
      <c r="B42" s="6" t="s">
        <v>63</v>
      </c>
      <c r="C42" s="39">
        <v>1</v>
      </c>
      <c r="D42" s="6" t="s">
        <v>52</v>
      </c>
      <c r="E42" s="39">
        <v>0.98863636363636365</v>
      </c>
      <c r="F42" s="30" t="s">
        <v>268</v>
      </c>
      <c r="G42" s="30" t="s">
        <v>269</v>
      </c>
    </row>
    <row r="43" spans="1:7" ht="15.5" x14ac:dyDescent="0.35">
      <c r="A43" s="26" t="s">
        <v>173</v>
      </c>
      <c r="B43" s="6" t="s">
        <v>141</v>
      </c>
      <c r="C43" s="39">
        <v>0.95789473684210524</v>
      </c>
      <c r="D43" s="6" t="s">
        <v>52</v>
      </c>
      <c r="E43" s="39">
        <v>0.98863636363636365</v>
      </c>
      <c r="F43" s="31" t="s">
        <v>270</v>
      </c>
      <c r="G43" s="30" t="s">
        <v>251</v>
      </c>
    </row>
    <row r="44" spans="1:7" ht="15.5" x14ac:dyDescent="0.35">
      <c r="A44" s="26" t="s">
        <v>174</v>
      </c>
      <c r="B44" s="6" t="s">
        <v>141</v>
      </c>
      <c r="C44" s="39">
        <v>0.95789473684210524</v>
      </c>
      <c r="D44" s="6" t="s">
        <v>122</v>
      </c>
      <c r="E44" s="39">
        <v>0.98863636363636365</v>
      </c>
      <c r="F44" s="31" t="s">
        <v>271</v>
      </c>
      <c r="G44" s="30" t="s">
        <v>249</v>
      </c>
    </row>
    <row r="47" spans="1:7" ht="31" x14ac:dyDescent="0.35">
      <c r="F47" s="32" t="s">
        <v>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843A-51DB-46B5-BFF8-2CB020B57F54}">
  <dimension ref="A1:B16"/>
  <sheetViews>
    <sheetView workbookViewId="0">
      <selection activeCell="B15" sqref="B15"/>
    </sheetView>
  </sheetViews>
  <sheetFormatPr defaultRowHeight="14.5" x14ac:dyDescent="0.35"/>
  <cols>
    <col min="1" max="1" width="19.7265625" customWidth="1"/>
    <col min="2" max="2" width="116.26953125" customWidth="1"/>
  </cols>
  <sheetData>
    <row r="1" spans="1:2" ht="31" x14ac:dyDescent="0.35">
      <c r="A1" s="41" t="s">
        <v>273</v>
      </c>
      <c r="B1" s="41" t="s">
        <v>274</v>
      </c>
    </row>
    <row r="2" spans="1:2" ht="31" x14ac:dyDescent="0.35">
      <c r="A2" s="41" t="s">
        <v>275</v>
      </c>
      <c r="B2" s="42" t="s">
        <v>276</v>
      </c>
    </row>
    <row r="3" spans="1:2" ht="46.5" x14ac:dyDescent="0.35">
      <c r="A3" s="41" t="s">
        <v>277</v>
      </c>
      <c r="B3" s="42" t="s">
        <v>278</v>
      </c>
    </row>
    <row r="4" spans="1:2" ht="15.5" x14ac:dyDescent="0.35">
      <c r="A4" s="41"/>
      <c r="B4" s="42"/>
    </row>
    <row r="5" spans="1:2" ht="15.5" x14ac:dyDescent="0.35">
      <c r="A5" s="41"/>
      <c r="B5" s="41" t="s">
        <v>279</v>
      </c>
    </row>
    <row r="6" spans="1:2" ht="15.5" x14ac:dyDescent="0.35">
      <c r="A6" s="41" t="s">
        <v>280</v>
      </c>
      <c r="B6" s="43">
        <v>8.6</v>
      </c>
    </row>
    <row r="7" spans="1:2" ht="15.5" x14ac:dyDescent="0.35">
      <c r="A7" s="41" t="s">
        <v>281</v>
      </c>
      <c r="B7" s="43">
        <v>10.8</v>
      </c>
    </row>
    <row r="8" spans="1:2" ht="15.5" x14ac:dyDescent="0.35">
      <c r="A8" s="41" t="s">
        <v>282</v>
      </c>
      <c r="B8" s="43">
        <v>12.5</v>
      </c>
    </row>
    <row r="9" spans="1:2" ht="15.5" x14ac:dyDescent="0.35">
      <c r="A9" s="41" t="s">
        <v>283</v>
      </c>
      <c r="B9" s="43">
        <v>6.5</v>
      </c>
    </row>
    <row r="10" spans="1:2" ht="15.5" x14ac:dyDescent="0.35">
      <c r="A10" s="41" t="s">
        <v>284</v>
      </c>
      <c r="B10" s="43">
        <v>3.9</v>
      </c>
    </row>
    <row r="11" spans="1:2" ht="15.5" x14ac:dyDescent="0.35">
      <c r="A11" s="41" t="s">
        <v>285</v>
      </c>
      <c r="B11" s="43">
        <v>4.0999999999999996</v>
      </c>
    </row>
    <row r="12" spans="1:2" ht="15.5" x14ac:dyDescent="0.35">
      <c r="A12" s="41" t="s">
        <v>286</v>
      </c>
      <c r="B12" s="43">
        <v>8.5</v>
      </c>
    </row>
    <row r="13" spans="1:2" ht="15.5" x14ac:dyDescent="0.35">
      <c r="A13" s="41" t="s">
        <v>287</v>
      </c>
      <c r="B13" s="43">
        <v>10.1</v>
      </c>
    </row>
    <row r="14" spans="1:2" ht="15.5" x14ac:dyDescent="0.35">
      <c r="A14" s="41" t="s">
        <v>288</v>
      </c>
      <c r="B14" s="43">
        <v>3.6</v>
      </c>
    </row>
    <row r="15" spans="1:2" ht="15.5" x14ac:dyDescent="0.35">
      <c r="A15" s="34"/>
      <c r="B15" s="34"/>
    </row>
    <row r="16" spans="1:2" x14ac:dyDescent="0.35">
      <c r="A16" s="35"/>
      <c r="B16" s="35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20B1-6A2C-4F98-A04B-2511FE1D3F37}">
  <dimension ref="A1:R54"/>
  <sheetViews>
    <sheetView topLeftCell="A10" zoomScaleNormal="100" workbookViewId="0">
      <selection activeCell="B45" sqref="B45"/>
    </sheetView>
  </sheetViews>
  <sheetFormatPr defaultColWidth="9" defaultRowHeight="15.5" x14ac:dyDescent="0.35"/>
  <cols>
    <col min="1" max="1" width="15" style="17" customWidth="1"/>
    <col min="2" max="2" width="21.81640625" style="17" customWidth="1"/>
    <col min="3" max="3" width="17.1796875" style="17" customWidth="1"/>
    <col min="4" max="4" width="14.1796875" style="17" customWidth="1"/>
    <col min="5" max="5" width="16.81640625" style="7" customWidth="1"/>
    <col min="6" max="6" width="18.7265625" style="17" customWidth="1"/>
    <col min="7" max="7" width="16" style="17" customWidth="1"/>
    <col min="8" max="8" width="13.453125" style="17" customWidth="1"/>
    <col min="9" max="9" width="12.54296875" style="17" customWidth="1"/>
    <col min="10" max="10" width="13.1796875" style="17" customWidth="1"/>
    <col min="11" max="11" width="14.1796875" style="17" customWidth="1"/>
    <col min="12" max="12" width="14.453125" style="17" customWidth="1"/>
    <col min="13" max="13" width="14.81640625" style="17" customWidth="1"/>
    <col min="14" max="14" width="15.453125" style="17" customWidth="1"/>
    <col min="15" max="15" width="13.26953125" style="17" customWidth="1"/>
    <col min="16" max="16" width="19.26953125" style="17" customWidth="1"/>
    <col min="17" max="17" width="9" style="17"/>
    <col min="18" max="18" width="12.7265625" style="17" customWidth="1"/>
    <col min="19" max="16384" width="9" style="17"/>
  </cols>
  <sheetData>
    <row r="1" spans="1:18" ht="58.5" customHeight="1" x14ac:dyDescent="0.35">
      <c r="A1" s="53" t="s">
        <v>0</v>
      </c>
      <c r="B1" s="53" t="s">
        <v>1</v>
      </c>
      <c r="C1" s="60" t="s">
        <v>14</v>
      </c>
      <c r="D1" s="60" t="s">
        <v>289</v>
      </c>
      <c r="E1" s="55" t="s">
        <v>3</v>
      </c>
      <c r="F1" s="49" t="s">
        <v>6</v>
      </c>
      <c r="G1" s="49" t="s">
        <v>7</v>
      </c>
      <c r="H1" s="49" t="s">
        <v>8</v>
      </c>
      <c r="I1" s="49" t="s">
        <v>9</v>
      </c>
      <c r="J1" s="49"/>
      <c r="K1" s="49"/>
      <c r="L1" s="49"/>
      <c r="M1" s="49" t="s">
        <v>10</v>
      </c>
      <c r="N1" s="49"/>
      <c r="O1" s="49" t="s">
        <v>11</v>
      </c>
      <c r="P1" s="49"/>
      <c r="Q1" s="49"/>
      <c r="R1" s="49"/>
    </row>
    <row r="2" spans="1:18" ht="102" customHeight="1" thickBot="1" x14ac:dyDescent="0.4">
      <c r="A2" s="54"/>
      <c r="B2" s="54"/>
      <c r="C2" s="61"/>
      <c r="D2" s="61"/>
      <c r="E2" s="56"/>
      <c r="F2" s="50"/>
      <c r="G2" s="50"/>
      <c r="H2" s="50"/>
      <c r="I2" s="3" t="s">
        <v>18</v>
      </c>
      <c r="J2" s="3" t="s">
        <v>19</v>
      </c>
      <c r="K2" s="3" t="s">
        <v>20</v>
      </c>
      <c r="L2" s="3" t="s">
        <v>21</v>
      </c>
      <c r="M2" s="36" t="s">
        <v>22</v>
      </c>
      <c r="N2" s="37" t="s">
        <v>23</v>
      </c>
      <c r="O2" s="5" t="s">
        <v>24</v>
      </c>
      <c r="P2" s="5" t="s">
        <v>25</v>
      </c>
      <c r="Q2" s="5" t="s">
        <v>26</v>
      </c>
      <c r="R2" s="5" t="s">
        <v>27</v>
      </c>
    </row>
    <row r="3" spans="1:18" x14ac:dyDescent="0.35">
      <c r="A3" s="6" t="s">
        <v>164</v>
      </c>
      <c r="B3" s="6" t="str">
        <f>VLOOKUP(A3,'Germline and IVIVC'!A:B,2,0)</f>
        <v>Positive</v>
      </c>
      <c r="C3" s="18" t="str">
        <f>VLOOKUP(A3,'Fv Sequence'!A:B,2,0)</f>
        <v>IGHV1-2</v>
      </c>
      <c r="D3" s="20" t="str">
        <f>LEFT(C3,5)</f>
        <v>IGHV1</v>
      </c>
      <c r="E3" s="28">
        <v>1.07</v>
      </c>
      <c r="F3" s="9">
        <v>71</v>
      </c>
      <c r="G3" s="10">
        <v>98.11</v>
      </c>
      <c r="H3" s="10">
        <v>9.9239999999999995</v>
      </c>
      <c r="I3" s="8">
        <v>1.26</v>
      </c>
      <c r="J3" s="7">
        <v>15.8</v>
      </c>
      <c r="K3" s="11">
        <v>0.83742013680173399</v>
      </c>
      <c r="L3" s="29">
        <v>137.18</v>
      </c>
      <c r="M3" s="8">
        <v>1.0900000000000001</v>
      </c>
      <c r="N3" s="29">
        <v>206.5</v>
      </c>
      <c r="O3" s="29">
        <v>0.78</v>
      </c>
      <c r="P3" s="7">
        <v>8.9</v>
      </c>
      <c r="Q3" s="10">
        <f>VLOOKUP(A3,'[1]Calculated electrostatics pH 7'!B:H,6,0)</f>
        <v>9.3506009999999993</v>
      </c>
      <c r="R3" s="10">
        <v>0.40288638055409104</v>
      </c>
    </row>
    <row r="4" spans="1:18" x14ac:dyDescent="0.35">
      <c r="A4" s="6" t="s">
        <v>98</v>
      </c>
      <c r="B4" s="6" t="str">
        <f>VLOOKUP(A4,'Germline and IVIVC'!A:B,2,0)</f>
        <v>Negative</v>
      </c>
      <c r="C4" s="18" t="str">
        <f>VLOOKUP(A4,'Fv Sequence'!A:B,2,0)</f>
        <v>IGHV1-2</v>
      </c>
      <c r="D4" s="20" t="str">
        <f t="shared" ref="D4:D51" si="0">LEFT(C4,5)</f>
        <v>IGHV1</v>
      </c>
      <c r="E4" s="28">
        <v>0.78700000000000003</v>
      </c>
      <c r="F4" s="9">
        <v>71.5</v>
      </c>
      <c r="G4" s="10">
        <v>98.89</v>
      </c>
      <c r="H4" s="10">
        <v>8.7850000000000001</v>
      </c>
      <c r="I4" s="8">
        <v>7.1499999999999994E-2</v>
      </c>
      <c r="J4" s="7">
        <v>6</v>
      </c>
      <c r="K4" s="10">
        <v>7.3163481218080278E-2</v>
      </c>
      <c r="L4" s="29">
        <v>6.32</v>
      </c>
      <c r="M4" s="8">
        <v>0.97</v>
      </c>
      <c r="N4" s="29">
        <v>190.5</v>
      </c>
      <c r="O4" s="29">
        <v>1.08</v>
      </c>
      <c r="P4" s="7">
        <v>9.6</v>
      </c>
      <c r="Q4" s="10">
        <f>VLOOKUP(A4,'[1]Calculated electrostatics pH 7'!B:H,6,0)</f>
        <v>9.8254319999999993</v>
      </c>
      <c r="R4" s="10">
        <v>-2.5169426480744144E-2</v>
      </c>
    </row>
    <row r="5" spans="1:18" x14ac:dyDescent="0.35">
      <c r="A5" s="6" t="s">
        <v>84</v>
      </c>
      <c r="B5" s="6" t="str">
        <f>VLOOKUP(A5,'Germline and IVIVC'!A:B,2,0)</f>
        <v>Positive</v>
      </c>
      <c r="C5" s="18" t="str">
        <f>VLOOKUP(A5,'Fv Sequence'!A:B,2,0)</f>
        <v>IGHV1-69</v>
      </c>
      <c r="D5" s="20" t="str">
        <f t="shared" si="0"/>
        <v>IGHV1</v>
      </c>
      <c r="E5" s="28">
        <v>0.77</v>
      </c>
      <c r="F5" s="9">
        <v>73.5</v>
      </c>
      <c r="G5" s="10">
        <v>97.51</v>
      </c>
      <c r="H5" s="10">
        <v>14.64</v>
      </c>
      <c r="I5" s="8">
        <v>0.187</v>
      </c>
      <c r="J5" s="7">
        <v>14.8</v>
      </c>
      <c r="K5" s="10">
        <v>0.86378382488579331</v>
      </c>
      <c r="L5" s="29">
        <v>109.57</v>
      </c>
      <c r="M5" s="8">
        <v>1.1499999999999999</v>
      </c>
      <c r="N5" s="29">
        <v>242</v>
      </c>
      <c r="O5" s="29">
        <v>0.78</v>
      </c>
      <c r="P5" s="7">
        <v>8.6</v>
      </c>
      <c r="Q5" s="10">
        <f>VLOOKUP(A5,'[1]Calculated electrostatics pH 7'!B:H,6,0)</f>
        <v>9.2841640000000005</v>
      </c>
      <c r="R5" s="10">
        <v>0.63943854396597599</v>
      </c>
    </row>
    <row r="6" spans="1:18" x14ac:dyDescent="0.35">
      <c r="A6" s="6" t="s">
        <v>58</v>
      </c>
      <c r="B6" s="6" t="str">
        <f>VLOOKUP(A6,'Germline and IVIVC'!A:B,2,0)</f>
        <v>Positive</v>
      </c>
      <c r="C6" s="18" t="str">
        <f>VLOOKUP(A6,'Fv Sequence'!A:B,2,0)</f>
        <v>IGHV1-46</v>
      </c>
      <c r="D6" s="20" t="str">
        <f t="shared" si="0"/>
        <v>IGHV1</v>
      </c>
      <c r="E6" s="28">
        <v>0.745</v>
      </c>
      <c r="F6" s="9">
        <v>70.5</v>
      </c>
      <c r="G6" s="10">
        <v>97.774000000000001</v>
      </c>
      <c r="H6" s="10">
        <v>10.625</v>
      </c>
      <c r="I6" s="8">
        <v>0.46200000000000002</v>
      </c>
      <c r="J6" s="7">
        <v>13.8</v>
      </c>
      <c r="K6" s="11">
        <v>0.84647744881407117</v>
      </c>
      <c r="L6" s="29">
        <v>131.33000000000001</v>
      </c>
      <c r="M6" s="8">
        <v>1.1200000000000001</v>
      </c>
      <c r="N6" s="29">
        <v>283.25</v>
      </c>
      <c r="O6" s="29">
        <v>0.82</v>
      </c>
      <c r="P6" s="7">
        <v>9.1</v>
      </c>
      <c r="Q6" s="10">
        <f>VLOOKUP(A6,'[1]Calculated electrostatics pH 7'!B:H,6,0)</f>
        <v>9.4255289999999992</v>
      </c>
      <c r="R6" s="10">
        <v>0.30676527413054777</v>
      </c>
    </row>
    <row r="7" spans="1:18" x14ac:dyDescent="0.35">
      <c r="A7" s="6" t="s">
        <v>80</v>
      </c>
      <c r="B7" s="6" t="str">
        <f>VLOOKUP(A7,'Germline and IVIVC'!A:B,2,0)</f>
        <v>Variable</v>
      </c>
      <c r="C7" s="18" t="str">
        <f>VLOOKUP(A7,'Fv Sequence'!A:B,2,0)</f>
        <v>IGHV1-69</v>
      </c>
      <c r="D7" s="20" t="str">
        <f t="shared" si="0"/>
        <v>IGHV1</v>
      </c>
      <c r="E7" s="28">
        <v>0.41699999999999998</v>
      </c>
      <c r="F7" s="9">
        <v>75.5</v>
      </c>
      <c r="G7" s="10">
        <v>99.26</v>
      </c>
      <c r="H7" s="10">
        <v>16.029</v>
      </c>
      <c r="I7" s="8">
        <v>0.248</v>
      </c>
      <c r="J7" s="7">
        <v>17.8</v>
      </c>
      <c r="K7" s="10">
        <v>0.42467163931703028</v>
      </c>
      <c r="L7" s="29">
        <v>28.48</v>
      </c>
      <c r="M7" s="8">
        <v>1.04</v>
      </c>
      <c r="N7" s="29">
        <v>41.55</v>
      </c>
      <c r="O7" s="29">
        <v>0.71</v>
      </c>
      <c r="P7" s="7">
        <v>8.3000000000000007</v>
      </c>
      <c r="Q7" s="10">
        <f>VLOOKUP(A7,'[1]Calculated electrostatics pH 7'!B:H,6,0)</f>
        <v>9.0120090000000008</v>
      </c>
      <c r="R7" s="10">
        <v>0.83061878251139287</v>
      </c>
    </row>
    <row r="8" spans="1:18" x14ac:dyDescent="0.35">
      <c r="A8" s="6" t="s">
        <v>91</v>
      </c>
      <c r="B8" s="6" t="str">
        <f>VLOOKUP(A8,'Germline and IVIVC'!A:B,2,0)</f>
        <v>Positive</v>
      </c>
      <c r="C8" s="18" t="str">
        <f>VLOOKUP(A8,'Fv Sequence'!A:B,2,0)</f>
        <v>IGHV1-2</v>
      </c>
      <c r="D8" s="20" t="str">
        <f t="shared" si="0"/>
        <v>IGHV1</v>
      </c>
      <c r="E8" s="28">
        <v>0.29599999999999999</v>
      </c>
      <c r="F8" s="9">
        <v>72</v>
      </c>
      <c r="G8" s="10">
        <v>96.98</v>
      </c>
      <c r="H8" s="10">
        <v>9.1300000000000008</v>
      </c>
      <c r="I8" s="8">
        <v>0.1</v>
      </c>
      <c r="J8" s="7">
        <v>17.2</v>
      </c>
      <c r="K8" s="10">
        <v>0.76919769781337</v>
      </c>
      <c r="L8" s="29">
        <v>71.819999999999993</v>
      </c>
      <c r="M8" s="8">
        <v>1.04</v>
      </c>
      <c r="N8" s="29">
        <v>96.08</v>
      </c>
      <c r="O8" s="29">
        <v>0.71</v>
      </c>
      <c r="P8" s="7">
        <v>8.6</v>
      </c>
      <c r="Q8" s="10">
        <f>VLOOKUP(A8,'[1]Calculated electrostatics pH 7'!B:H,6,0)</f>
        <v>9.0564420000000005</v>
      </c>
      <c r="R8" s="10">
        <v>0.38813219239411695</v>
      </c>
    </row>
    <row r="9" spans="1:18" x14ac:dyDescent="0.35">
      <c r="A9" s="6" t="s">
        <v>158</v>
      </c>
      <c r="B9" s="6" t="str">
        <f>VLOOKUP(A9,'Germline and IVIVC'!A:B,2,0)</f>
        <v>Variable</v>
      </c>
      <c r="C9" s="18" t="str">
        <f>VLOOKUP(A9,'Fv Sequence'!A:B,2,0)</f>
        <v>IGHV1-69</v>
      </c>
      <c r="D9" s="20" t="str">
        <f t="shared" si="0"/>
        <v>IGHV1</v>
      </c>
      <c r="E9" s="28">
        <v>0.22600000000000001</v>
      </c>
      <c r="F9" s="9">
        <v>70.5</v>
      </c>
      <c r="G9" s="10">
        <v>98.57</v>
      </c>
      <c r="H9" s="10">
        <v>14.398999999999999</v>
      </c>
      <c r="I9" s="8">
        <v>9.8000000000000004E-2</v>
      </c>
      <c r="J9" s="7">
        <v>19</v>
      </c>
      <c r="K9" s="10">
        <v>0.18769950388483511</v>
      </c>
      <c r="L9" s="29">
        <v>20.32</v>
      </c>
      <c r="M9" s="8">
        <v>1.03</v>
      </c>
      <c r="N9" s="29">
        <v>169</v>
      </c>
      <c r="O9" s="29">
        <v>0.71</v>
      </c>
      <c r="P9" s="7">
        <v>8.5</v>
      </c>
      <c r="Q9" s="10">
        <f>VLOOKUP(A9,'[1]Calculated electrostatics pH 7'!B:H,6,0)</f>
        <v>9.2472080000000005</v>
      </c>
      <c r="R9" s="10">
        <v>0.6028841691480451</v>
      </c>
    </row>
    <row r="10" spans="1:18" x14ac:dyDescent="0.35">
      <c r="A10" s="6" t="s">
        <v>87</v>
      </c>
      <c r="B10" s="6" t="str">
        <f>VLOOKUP(A10,'Germline and IVIVC'!A:B,2,0)</f>
        <v>Variable</v>
      </c>
      <c r="C10" s="18" t="str">
        <f>VLOOKUP(A10,'Fv Sequence'!A:B,2,0)</f>
        <v>IGHV1-69</v>
      </c>
      <c r="D10" s="20" t="str">
        <f t="shared" si="0"/>
        <v>IGHV1</v>
      </c>
      <c r="E10" s="28">
        <v>0.21099999999999999</v>
      </c>
      <c r="F10" s="9">
        <v>74.5</v>
      </c>
      <c r="G10" s="10">
        <v>99.32</v>
      </c>
      <c r="H10" s="10">
        <v>13.532</v>
      </c>
      <c r="I10" s="8">
        <v>8.5800000000000001E-2</v>
      </c>
      <c r="J10" s="7">
        <v>15.4</v>
      </c>
      <c r="K10" s="10">
        <v>0.61653536059033009</v>
      </c>
      <c r="L10" s="29">
        <v>51.66</v>
      </c>
      <c r="M10" s="8">
        <v>1.02</v>
      </c>
      <c r="N10" s="29">
        <v>158</v>
      </c>
      <c r="O10" s="29">
        <v>0.72</v>
      </c>
      <c r="P10" s="7">
        <v>8.1999999999999993</v>
      </c>
      <c r="Q10" s="10">
        <f>VLOOKUP(A10,'[1]Calculated electrostatics pH 7'!B:H,6,0)</f>
        <v>8.8792419999999996</v>
      </c>
      <c r="R10" s="10">
        <v>1.0258899901305998</v>
      </c>
    </row>
    <row r="11" spans="1:18" x14ac:dyDescent="0.35">
      <c r="A11" s="6" t="s">
        <v>161</v>
      </c>
      <c r="B11" s="6" t="str">
        <f>VLOOKUP(A11,'Germline and IVIVC'!A:B,2,0)</f>
        <v>Negative</v>
      </c>
      <c r="C11" s="18" t="str">
        <f>VLOOKUP(A11,'Fv Sequence'!A:B,2,0)</f>
        <v>IGHV1-69</v>
      </c>
      <c r="D11" s="20" t="str">
        <f t="shared" si="0"/>
        <v>IGHV1</v>
      </c>
      <c r="E11" s="28">
        <v>0.17399999999999999</v>
      </c>
      <c r="F11" s="9">
        <v>73</v>
      </c>
      <c r="G11" s="10">
        <v>97.1</v>
      </c>
      <c r="H11" s="10">
        <v>8.968</v>
      </c>
      <c r="I11" s="8">
        <v>5.3199999999999997E-2</v>
      </c>
      <c r="J11" s="7">
        <v>0.4</v>
      </c>
      <c r="K11" s="10">
        <v>0</v>
      </c>
      <c r="L11" s="29">
        <v>1.99</v>
      </c>
      <c r="M11" s="8">
        <v>0.95</v>
      </c>
      <c r="N11" s="29">
        <v>103.7</v>
      </c>
      <c r="O11" s="29">
        <v>0.98</v>
      </c>
      <c r="P11" s="7">
        <v>9.3000000000000007</v>
      </c>
      <c r="Q11" s="10">
        <f>VLOOKUP(A11,'[1]Calculated electrostatics pH 7'!B:H,6,0)</f>
        <v>9.7367779999999993</v>
      </c>
      <c r="R11" s="10">
        <v>-6.4360102881410169E-3</v>
      </c>
    </row>
    <row r="12" spans="1:18" x14ac:dyDescent="0.35">
      <c r="A12" s="6" t="s">
        <v>95</v>
      </c>
      <c r="B12" s="6" t="str">
        <f>VLOOKUP(A12,'Germline and IVIVC'!A:B,2,0)</f>
        <v>Variable</v>
      </c>
      <c r="C12" s="18" t="str">
        <f>VLOOKUP(A12,'Fv Sequence'!A:B,2,0)</f>
        <v>IGHV1-2</v>
      </c>
      <c r="D12" s="20" t="str">
        <f t="shared" si="0"/>
        <v>IGHV1</v>
      </c>
      <c r="E12" s="28">
        <v>0.128</v>
      </c>
      <c r="F12" s="9">
        <v>80.5</v>
      </c>
      <c r="G12" s="10">
        <v>97.97</v>
      </c>
      <c r="H12" s="10">
        <v>8.8680000000000003</v>
      </c>
      <c r="I12" s="8">
        <v>9.4079999999999997E-2</v>
      </c>
      <c r="J12" s="7">
        <v>22.2</v>
      </c>
      <c r="K12" s="10">
        <v>0.43227162870121583</v>
      </c>
      <c r="L12" s="29">
        <v>73</v>
      </c>
      <c r="M12" s="8">
        <v>1.06</v>
      </c>
      <c r="N12" s="29">
        <v>67.05</v>
      </c>
      <c r="O12" s="29">
        <v>0.83</v>
      </c>
      <c r="P12" s="7">
        <v>9.1999999999999993</v>
      </c>
      <c r="Q12" s="10">
        <f>VLOOKUP(A12,'[1]Calculated electrostatics pH 7'!B:H,6,0)</f>
        <v>9.5035019999999992</v>
      </c>
      <c r="R12" s="10">
        <v>0.18771248148213948</v>
      </c>
    </row>
    <row r="13" spans="1:18" s="6" customFormat="1" x14ac:dyDescent="0.35">
      <c r="C13" s="18"/>
      <c r="D13" s="20" t="str">
        <f t="shared" si="0"/>
        <v/>
      </c>
    </row>
    <row r="14" spans="1:18" s="6" customFormat="1" x14ac:dyDescent="0.35">
      <c r="C14" s="18"/>
      <c r="D14" s="20" t="str">
        <f t="shared" si="0"/>
        <v/>
      </c>
    </row>
    <row r="15" spans="1:18" x14ac:dyDescent="0.35">
      <c r="A15" s="6" t="s">
        <v>70</v>
      </c>
      <c r="B15" s="6" t="str">
        <f>VLOOKUP(A15,'Germline and IVIVC'!A:B,2,0)</f>
        <v>Positive</v>
      </c>
      <c r="C15" s="18" t="str">
        <f>VLOOKUP(A15,'Fv Sequence'!A:B,2,0)</f>
        <v>IGHV3-23</v>
      </c>
      <c r="D15" s="20" t="str">
        <f t="shared" si="0"/>
        <v>IGHV3</v>
      </c>
      <c r="E15" s="28">
        <v>0.73499999999999999</v>
      </c>
      <c r="F15" s="9">
        <v>75</v>
      </c>
      <c r="G15" s="10">
        <v>99.38</v>
      </c>
      <c r="H15" s="10">
        <v>15</v>
      </c>
      <c r="I15" s="8">
        <v>0.02</v>
      </c>
      <c r="J15" s="7">
        <v>18.2</v>
      </c>
      <c r="K15" s="10">
        <v>0.92221435850125222</v>
      </c>
      <c r="L15" s="29">
        <v>105.7</v>
      </c>
      <c r="M15" s="24">
        <v>1.5</v>
      </c>
      <c r="N15" s="29">
        <v>454.25</v>
      </c>
      <c r="O15" s="29">
        <v>0.75</v>
      </c>
      <c r="P15" s="7">
        <v>9.1</v>
      </c>
      <c r="Q15" s="10">
        <f>VLOOKUP(A15,'[1]Calculated electrostatics pH 7'!B:H,6,0)</f>
        <v>9.5208049999999993</v>
      </c>
      <c r="R15" s="10">
        <v>0.13018592741067025</v>
      </c>
    </row>
    <row r="16" spans="1:18" x14ac:dyDescent="0.35">
      <c r="A16" s="6" t="s">
        <v>107</v>
      </c>
      <c r="B16" s="6" t="str">
        <f>VLOOKUP(A16,'Germline and IVIVC'!A:B,2,0)</f>
        <v>Positive</v>
      </c>
      <c r="C16" s="18" t="str">
        <f>VLOOKUP(A16,'Fv Sequence'!A:B,2,0)</f>
        <v>IGHV3-21</v>
      </c>
      <c r="D16" s="20" t="str">
        <f t="shared" si="0"/>
        <v>IGHV3</v>
      </c>
      <c r="E16" s="28">
        <v>0.72299999999999998</v>
      </c>
      <c r="F16" s="9">
        <v>71.5</v>
      </c>
      <c r="G16" s="10">
        <v>98.58</v>
      </c>
      <c r="H16" s="10">
        <v>14.173999999999999</v>
      </c>
      <c r="I16" s="8">
        <v>0.20399999999999999</v>
      </c>
      <c r="J16" s="7">
        <v>18.2</v>
      </c>
      <c r="K16" s="10">
        <v>0.83002198747191402</v>
      </c>
      <c r="L16" s="29">
        <v>106.96</v>
      </c>
      <c r="M16" s="8">
        <v>1.19</v>
      </c>
      <c r="N16" s="29">
        <v>215.25</v>
      </c>
      <c r="O16" s="29">
        <v>0.87</v>
      </c>
      <c r="P16" s="7">
        <v>7.9</v>
      </c>
      <c r="Q16" s="10">
        <f>VLOOKUP(A16,'[1]Calculated electrostatics pH 7'!B:H,6,0)</f>
        <v>8.305237</v>
      </c>
      <c r="R16" s="10">
        <v>1.3567999873375616</v>
      </c>
    </row>
    <row r="17" spans="1:18" x14ac:dyDescent="0.35">
      <c r="A17" s="6" t="s">
        <v>114</v>
      </c>
      <c r="B17" s="6" t="str">
        <f>VLOOKUP(A17,'Germline and IVIVC'!A:B,2,0)</f>
        <v>Positive</v>
      </c>
      <c r="C17" s="18" t="str">
        <f>VLOOKUP(A17,'Fv Sequence'!A:B,2,0)</f>
        <v>IGHV3-48</v>
      </c>
      <c r="D17" s="20" t="str">
        <f t="shared" si="0"/>
        <v>IGHV3</v>
      </c>
      <c r="E17" s="28">
        <v>0.48399999999999999</v>
      </c>
      <c r="F17" s="9">
        <v>77.5</v>
      </c>
      <c r="G17" s="10">
        <v>97.42</v>
      </c>
      <c r="H17" s="10">
        <v>9.6920000000000002</v>
      </c>
      <c r="I17" s="8">
        <v>0.107</v>
      </c>
      <c r="J17" s="7">
        <v>21</v>
      </c>
      <c r="K17" s="10">
        <v>0.76029538147134101</v>
      </c>
      <c r="L17" s="29">
        <v>18.07</v>
      </c>
      <c r="M17" s="8">
        <v>1.02</v>
      </c>
      <c r="N17" s="29">
        <v>122</v>
      </c>
      <c r="O17" s="29">
        <v>0.75</v>
      </c>
      <c r="P17" s="25">
        <v>9.11</v>
      </c>
      <c r="Q17" s="10">
        <f>VLOOKUP(A17,'[1]Calculated electrostatics pH 7'!B:H,6,0)</f>
        <v>9.5143970000000007</v>
      </c>
      <c r="R17" s="10">
        <v>-1.4109129440216405E-2</v>
      </c>
    </row>
    <row r="18" spans="1:18" x14ac:dyDescent="0.35">
      <c r="A18" s="6" t="s">
        <v>28</v>
      </c>
      <c r="B18" s="6" t="str">
        <f>VLOOKUP(A18,'Germline and IVIVC'!A:B,2,0)</f>
        <v>Variable</v>
      </c>
      <c r="C18" s="18" t="str">
        <f>VLOOKUP(A18,'Fv Sequence'!A:B,2,0)</f>
        <v>IGHV3-21</v>
      </c>
      <c r="D18" s="20" t="str">
        <f t="shared" si="0"/>
        <v>IGHV3</v>
      </c>
      <c r="E18" s="28">
        <v>0.34599999999999997</v>
      </c>
      <c r="F18" s="9">
        <v>79</v>
      </c>
      <c r="G18" s="10">
        <v>99.06</v>
      </c>
      <c r="H18" s="10">
        <v>9.7070000000000007</v>
      </c>
      <c r="I18" s="8">
        <v>0.17100000000000001</v>
      </c>
      <c r="J18" s="7">
        <v>18.399999999999999</v>
      </c>
      <c r="K18" s="10">
        <v>0.35087432931839702</v>
      </c>
      <c r="L18" s="29">
        <v>19.43</v>
      </c>
      <c r="M18" s="8">
        <v>1.06</v>
      </c>
      <c r="N18" s="29">
        <v>110</v>
      </c>
      <c r="O18" s="29">
        <v>0.73</v>
      </c>
      <c r="P18" s="7">
        <v>9</v>
      </c>
      <c r="Q18" s="10">
        <f>VLOOKUP(A18,'[1]Calculated electrostatics pH 7'!B:H,6,0)</f>
        <v>9.3884120000000006</v>
      </c>
      <c r="R18" s="10">
        <v>0.14480870250304345</v>
      </c>
    </row>
    <row r="19" spans="1:18" x14ac:dyDescent="0.35">
      <c r="A19" s="6" t="s">
        <v>167</v>
      </c>
      <c r="B19" s="6" t="str">
        <f>VLOOKUP(A19,'Germline and IVIVC'!A:B,2,0)</f>
        <v>Positive</v>
      </c>
      <c r="C19" s="18" t="str">
        <f>VLOOKUP(A19,'Fv Sequence'!A:B,2,0)</f>
        <v>IGHV3-23</v>
      </c>
      <c r="D19" s="20" t="str">
        <f t="shared" si="0"/>
        <v>IGHV3</v>
      </c>
      <c r="E19" s="28">
        <v>0.27200000000000002</v>
      </c>
      <c r="F19" s="9">
        <v>74.5</v>
      </c>
      <c r="G19" s="10">
        <v>99.49</v>
      </c>
      <c r="H19" s="10">
        <v>12.41</v>
      </c>
      <c r="I19" s="8">
        <v>0.57699999999999996</v>
      </c>
      <c r="J19" s="7">
        <v>13.2</v>
      </c>
      <c r="K19" s="10">
        <v>0.8510650059985696</v>
      </c>
      <c r="L19" s="29">
        <v>33.549999999999997</v>
      </c>
      <c r="M19" s="8">
        <v>1.2</v>
      </c>
      <c r="N19" s="29">
        <v>156.75</v>
      </c>
      <c r="O19" s="29">
        <v>0.99</v>
      </c>
      <c r="P19" s="7">
        <v>8.9</v>
      </c>
      <c r="Q19" s="10">
        <f>VLOOKUP(A19,'[1]Calculated electrostatics pH 7'!B:H,6,0)</f>
        <v>9.4287340000000004</v>
      </c>
      <c r="R19" s="10">
        <v>0.10218918825847566</v>
      </c>
    </row>
    <row r="20" spans="1:18" x14ac:dyDescent="0.35">
      <c r="A20" s="6" t="s">
        <v>77</v>
      </c>
      <c r="B20" s="6" t="str">
        <f>VLOOKUP(A20,'Germline and IVIVC'!A:B,2,0)</f>
        <v>Variable</v>
      </c>
      <c r="C20" s="18" t="str">
        <f>VLOOKUP(A20,'Fv Sequence'!A:B,2,0)</f>
        <v>IGHV3-23</v>
      </c>
      <c r="D20" s="20" t="str">
        <f t="shared" si="0"/>
        <v>IGHV3</v>
      </c>
      <c r="E20" s="28">
        <v>0.26800000000000002</v>
      </c>
      <c r="F20" s="9">
        <v>82</v>
      </c>
      <c r="G20" s="10">
        <v>97.47</v>
      </c>
      <c r="H20" s="10">
        <v>9.4600000000000009</v>
      </c>
      <c r="I20" s="8">
        <v>0.13900000000000001</v>
      </c>
      <c r="J20" s="7">
        <v>21.8</v>
      </c>
      <c r="K20" s="10">
        <v>0.3762280020644056</v>
      </c>
      <c r="L20" s="29">
        <v>9.0299999999999994</v>
      </c>
      <c r="M20" s="8">
        <v>1</v>
      </c>
      <c r="N20" s="29">
        <v>111.18</v>
      </c>
      <c r="O20" s="29">
        <v>0.72</v>
      </c>
      <c r="P20" s="7">
        <v>8.8000000000000007</v>
      </c>
      <c r="Q20" s="10">
        <f>VLOOKUP(A20,'[1]Calculated electrostatics pH 7'!B:H,6,0)</f>
        <v>9.3785860000000003</v>
      </c>
      <c r="R20" s="10">
        <v>0.13069550979776234</v>
      </c>
    </row>
    <row r="21" spans="1:18" x14ac:dyDescent="0.35">
      <c r="A21" s="6" t="s">
        <v>74</v>
      </c>
      <c r="B21" s="6" t="str">
        <f>VLOOKUP(A21,'Germline and IVIVC'!A:B,2,0)</f>
        <v>Variable</v>
      </c>
      <c r="C21" s="18" t="str">
        <f>VLOOKUP(A21,'Fv Sequence'!A:B,2,0)</f>
        <v>IGHV3-23</v>
      </c>
      <c r="D21" s="20" t="str">
        <f t="shared" si="0"/>
        <v>IGHV3</v>
      </c>
      <c r="E21" s="28">
        <v>0.2</v>
      </c>
      <c r="F21" s="9">
        <v>80.5</v>
      </c>
      <c r="G21" s="10">
        <v>97.26</v>
      </c>
      <c r="H21" s="10">
        <v>13.643000000000001</v>
      </c>
      <c r="I21" s="8">
        <v>0.36199999999999999</v>
      </c>
      <c r="J21" s="7">
        <v>14.4</v>
      </c>
      <c r="K21" s="10">
        <v>6.9656487036991718E-2</v>
      </c>
      <c r="L21" s="29">
        <v>20.58</v>
      </c>
      <c r="M21" s="8">
        <v>1.1299999999999999</v>
      </c>
      <c r="N21" s="29">
        <v>95.2</v>
      </c>
      <c r="O21" s="29">
        <v>0.8</v>
      </c>
      <c r="P21" s="7">
        <v>8.9</v>
      </c>
      <c r="Q21" s="10">
        <f>VLOOKUP(A21,'[1]Calculated electrostatics pH 7'!B:H,6,0)</f>
        <v>9.3106000000000009</v>
      </c>
      <c r="R21" s="10">
        <v>0.14681031759089547</v>
      </c>
    </row>
    <row r="22" spans="1:18" x14ac:dyDescent="0.35">
      <c r="A22" s="6" t="s">
        <v>35</v>
      </c>
      <c r="B22" s="6" t="str">
        <f>VLOOKUP(A22,'Germline and IVIVC'!A:B,2,0)</f>
        <v>Negative</v>
      </c>
      <c r="C22" s="18" t="str">
        <f>VLOOKUP(A22,'Fv Sequence'!A:B,2,0)</f>
        <v>IGHV3-48</v>
      </c>
      <c r="D22" s="20" t="str">
        <f t="shared" si="0"/>
        <v>IGHV3</v>
      </c>
      <c r="E22" s="28">
        <v>0.19600000000000001</v>
      </c>
      <c r="F22" s="9">
        <v>72.5</v>
      </c>
      <c r="G22" s="10">
        <v>97.65</v>
      </c>
      <c r="H22" s="10">
        <v>9.4250000000000007</v>
      </c>
      <c r="I22" s="8">
        <v>2.6700000000000002E-2</v>
      </c>
      <c r="J22" s="7">
        <v>0</v>
      </c>
      <c r="K22" s="10">
        <v>0</v>
      </c>
      <c r="L22" s="29">
        <v>10.1</v>
      </c>
      <c r="M22" s="8">
        <v>0.97</v>
      </c>
      <c r="N22" s="29">
        <v>46.7</v>
      </c>
      <c r="O22" s="29">
        <v>0.19</v>
      </c>
      <c r="P22" s="7">
        <v>7.3</v>
      </c>
      <c r="Q22" s="10">
        <f>VLOOKUP(A22,'[1]Calculated electrostatics pH 7'!B:H,6,0)</f>
        <v>7.6310419999999999</v>
      </c>
      <c r="R22" s="10">
        <v>2.2688036873581532</v>
      </c>
    </row>
    <row r="23" spans="1:18" x14ac:dyDescent="0.35">
      <c r="A23" s="6" t="s">
        <v>110</v>
      </c>
      <c r="B23" s="6" t="str">
        <f>VLOOKUP(A23,'Germline and IVIVC'!A:B,2,0)</f>
        <v>Variable</v>
      </c>
      <c r="C23" s="18" t="str">
        <f>VLOOKUP(A23,'Fv Sequence'!A:B,2,0)</f>
        <v>IGHV3-33</v>
      </c>
      <c r="D23" s="20" t="str">
        <f t="shared" si="0"/>
        <v>IGHV3</v>
      </c>
      <c r="E23" s="28">
        <v>0.156</v>
      </c>
      <c r="F23" s="9">
        <v>77</v>
      </c>
      <c r="G23" s="10">
        <v>98.53</v>
      </c>
      <c r="H23" s="10">
        <v>11.717000000000001</v>
      </c>
      <c r="I23" s="8">
        <v>5.91E-2</v>
      </c>
      <c r="J23" s="7">
        <v>9.1999999999999993</v>
      </c>
      <c r="K23" s="10">
        <v>0</v>
      </c>
      <c r="L23" s="29">
        <v>3.89</v>
      </c>
      <c r="M23" s="8">
        <v>1</v>
      </c>
      <c r="N23" s="29">
        <v>68.8</v>
      </c>
      <c r="O23" s="29">
        <v>0.8</v>
      </c>
      <c r="P23" s="25">
        <v>9.0399999999999991</v>
      </c>
      <c r="Q23" s="10">
        <f>VLOOKUP(A23,'[1]Calculated electrostatics pH 7'!B:H,6,0)</f>
        <v>9.4389880000000002</v>
      </c>
      <c r="R23" s="10">
        <v>6.7786276714751445E-2</v>
      </c>
    </row>
    <row r="24" spans="1:18" x14ac:dyDescent="0.35">
      <c r="A24" s="6" t="s">
        <v>101</v>
      </c>
      <c r="B24" s="6" t="str">
        <f>VLOOKUP(A24,'Germline and IVIVC'!A:B,2,0)</f>
        <v>Negative</v>
      </c>
      <c r="C24" s="18" t="str">
        <f>VLOOKUP(A24,'Fv Sequence'!A:B,2,0)</f>
        <v>IGHV3-23</v>
      </c>
      <c r="D24" s="20" t="str">
        <f t="shared" si="0"/>
        <v>IGHV3</v>
      </c>
      <c r="E24" s="28">
        <v>0.15</v>
      </c>
      <c r="F24" s="9">
        <v>83.5</v>
      </c>
      <c r="G24" s="10">
        <v>98.86</v>
      </c>
      <c r="H24" s="10">
        <v>9.1370000000000005</v>
      </c>
      <c r="I24" s="8">
        <v>3.9300000000000002E-2</v>
      </c>
      <c r="J24" s="7">
        <v>6</v>
      </c>
      <c r="K24" s="10">
        <v>0</v>
      </c>
      <c r="L24" s="29">
        <v>1.45</v>
      </c>
      <c r="M24" s="8">
        <v>0.95</v>
      </c>
      <c r="N24" s="29">
        <v>71.78</v>
      </c>
      <c r="O24" s="29">
        <v>0.39</v>
      </c>
      <c r="P24" s="7">
        <v>8.6999999999999993</v>
      </c>
      <c r="Q24" s="10">
        <f>VLOOKUP(A24,'[1]Calculated electrostatics pH 7'!B:H,6,0)</f>
        <v>9.2551120000000004</v>
      </c>
      <c r="R24" s="10">
        <v>0.16361463484341218</v>
      </c>
    </row>
    <row r="25" spans="1:18" x14ac:dyDescent="0.35">
      <c r="A25" s="6" t="s">
        <v>117</v>
      </c>
      <c r="B25" s="6" t="str">
        <f>VLOOKUP(A25,'Germline and IVIVC'!A:B,2,0)</f>
        <v>Variable</v>
      </c>
      <c r="C25" s="18" t="str">
        <f>VLOOKUP(A25,'Fv Sequence'!A:B,2,0)</f>
        <v>IGHV3-48</v>
      </c>
      <c r="D25" s="20" t="str">
        <f t="shared" si="0"/>
        <v>IGHV3</v>
      </c>
      <c r="E25" s="28">
        <v>0.15</v>
      </c>
      <c r="F25" s="9">
        <v>74.5</v>
      </c>
      <c r="G25" s="10">
        <v>97.322999999999993</v>
      </c>
      <c r="H25" s="10">
        <v>9.6059999999999999</v>
      </c>
      <c r="I25" s="8">
        <v>0.113</v>
      </c>
      <c r="J25" s="7">
        <v>5.4</v>
      </c>
      <c r="K25" s="10">
        <v>0.64435473907866714</v>
      </c>
      <c r="L25" s="29">
        <v>38.76</v>
      </c>
      <c r="M25" s="8">
        <v>1.01</v>
      </c>
      <c r="N25" s="29">
        <v>76.400000000000006</v>
      </c>
      <c r="O25" s="29">
        <v>0.26</v>
      </c>
      <c r="P25" s="7">
        <v>8.4</v>
      </c>
      <c r="Q25" s="10">
        <f>VLOOKUP(A25,'[1]Calculated electrostatics pH 7'!B:H,6,0)</f>
        <v>9.1312099999999994</v>
      </c>
      <c r="R25" s="10">
        <v>0.14340828175333556</v>
      </c>
    </row>
    <row r="26" spans="1:18" x14ac:dyDescent="0.35">
      <c r="A26" s="6" t="s">
        <v>104</v>
      </c>
      <c r="B26" s="6" t="str">
        <f>VLOOKUP(A26,'Germline and IVIVC'!A:B,2,0)</f>
        <v>Negative</v>
      </c>
      <c r="C26" s="18" t="str">
        <f>VLOOKUP(A26,'Fv Sequence'!A:B,2,0)</f>
        <v>IGHV3-21</v>
      </c>
      <c r="D26" s="20" t="str">
        <f t="shared" si="0"/>
        <v>IGHV3</v>
      </c>
      <c r="E26" s="28">
        <v>0.10100000000000001</v>
      </c>
      <c r="F26" s="9">
        <v>71</v>
      </c>
      <c r="G26" s="10">
        <v>97.32</v>
      </c>
      <c r="H26" s="10">
        <v>8.7550000000000008</v>
      </c>
      <c r="I26" s="8">
        <v>3.8199999999999998E-2</v>
      </c>
      <c r="J26" s="7">
        <v>0</v>
      </c>
      <c r="K26" s="10">
        <v>0</v>
      </c>
      <c r="L26" s="29">
        <v>2.4</v>
      </c>
      <c r="M26" s="8">
        <v>0.95</v>
      </c>
      <c r="N26" s="29">
        <v>88.95</v>
      </c>
      <c r="O26" s="29">
        <v>0.95</v>
      </c>
      <c r="P26" s="7">
        <v>9.1</v>
      </c>
      <c r="Q26" s="10">
        <f>VLOOKUP(A26,'[1]Calculated electrostatics pH 7'!B:H,6,0)</f>
        <v>9.5298839999999991</v>
      </c>
      <c r="R26" s="10">
        <v>-4.5713674354484575E-3</v>
      </c>
    </row>
    <row r="27" spans="1:18" x14ac:dyDescent="0.35">
      <c r="A27" s="6"/>
      <c r="B27" s="6"/>
      <c r="C27" s="18"/>
      <c r="D27" s="20" t="str">
        <f t="shared" si="0"/>
        <v/>
      </c>
      <c r="E27" s="28"/>
      <c r="F27" s="6"/>
      <c r="G27" s="6"/>
      <c r="H27" s="10"/>
      <c r="I27" s="8"/>
      <c r="J27" s="7"/>
      <c r="K27" s="10"/>
      <c r="L27" s="29"/>
      <c r="M27" s="8"/>
      <c r="N27" s="29"/>
      <c r="O27" s="29"/>
      <c r="P27" s="7"/>
      <c r="Q27" s="10"/>
      <c r="R27" s="10"/>
    </row>
    <row r="28" spans="1:18" x14ac:dyDescent="0.35">
      <c r="A28" s="6"/>
      <c r="B28" s="6"/>
      <c r="C28" s="18"/>
      <c r="D28" s="20" t="str">
        <f t="shared" si="0"/>
        <v/>
      </c>
      <c r="E28" s="28"/>
      <c r="F28" s="6"/>
      <c r="G28" s="6"/>
      <c r="H28" s="10"/>
      <c r="I28" s="8"/>
      <c r="J28" s="7"/>
      <c r="K28" s="10"/>
      <c r="L28" s="29"/>
      <c r="M28" s="8"/>
      <c r="N28" s="29"/>
      <c r="O28" s="29"/>
      <c r="P28" s="7"/>
      <c r="Q28" s="10"/>
      <c r="R28" s="10"/>
    </row>
    <row r="29" spans="1:18" x14ac:dyDescent="0.35">
      <c r="A29" s="6" t="s">
        <v>54</v>
      </c>
      <c r="B29" s="6" t="str">
        <f>VLOOKUP(A29,'Germline and IVIVC'!A:B,2,0)</f>
        <v>Positive</v>
      </c>
      <c r="C29" s="18" t="str">
        <f>VLOOKUP(A29,'Fv Sequence'!A:B,2,0)</f>
        <v>IGHV4-39</v>
      </c>
      <c r="D29" s="20" t="str">
        <f t="shared" si="0"/>
        <v>IGHV4</v>
      </c>
      <c r="E29" s="28">
        <v>2.2000000000000002</v>
      </c>
      <c r="F29" s="9">
        <v>78</v>
      </c>
      <c r="G29" s="10">
        <v>99.08</v>
      </c>
      <c r="H29" s="10">
        <v>10.89</v>
      </c>
      <c r="I29" s="8">
        <v>1.28</v>
      </c>
      <c r="J29" s="7">
        <v>17.8</v>
      </c>
      <c r="K29" s="10">
        <v>0.85075133114986323</v>
      </c>
      <c r="L29" s="29">
        <v>50.6</v>
      </c>
      <c r="M29" s="8">
        <v>1.1200000000000001</v>
      </c>
      <c r="N29" s="29">
        <v>249.25</v>
      </c>
      <c r="O29" s="29">
        <v>0.73</v>
      </c>
      <c r="P29" s="7">
        <v>9.1</v>
      </c>
      <c r="Q29" s="10">
        <f>VLOOKUP(A29,'[1]Calculated electrostatics pH 7'!B:H,6,0)</f>
        <v>9.4751969999999996</v>
      </c>
      <c r="R29" s="10">
        <v>0.28397339867467203</v>
      </c>
    </row>
    <row r="30" spans="1:18" x14ac:dyDescent="0.35">
      <c r="A30" s="6" t="s">
        <v>153</v>
      </c>
      <c r="B30" s="6" t="str">
        <f>VLOOKUP(A30,'Germline and IVIVC'!A:B,2,0)</f>
        <v>Positive</v>
      </c>
      <c r="C30" s="18" t="str">
        <f>VLOOKUP(A30,'Fv Sequence'!A:B,2,0)</f>
        <v>IGHV4-4</v>
      </c>
      <c r="D30" s="20" t="str">
        <f t="shared" si="0"/>
        <v>IGHV4</v>
      </c>
      <c r="E30" s="28">
        <v>1.17</v>
      </c>
      <c r="F30" s="9">
        <v>77.5</v>
      </c>
      <c r="G30" s="10">
        <v>96.82</v>
      </c>
      <c r="H30" s="10">
        <v>10.648</v>
      </c>
      <c r="I30" s="8">
        <v>0.79</v>
      </c>
      <c r="J30" s="7">
        <v>15.4</v>
      </c>
      <c r="K30" s="10">
        <v>0.88594375083366061</v>
      </c>
      <c r="L30" s="29">
        <v>145.9</v>
      </c>
      <c r="M30" s="8">
        <v>1.5</v>
      </c>
      <c r="N30" s="29">
        <v>172</v>
      </c>
      <c r="O30" s="29">
        <v>0.92</v>
      </c>
      <c r="P30" s="7">
        <v>9.4</v>
      </c>
      <c r="Q30" s="10">
        <f>VLOOKUP(A30,'[1]Calculated electrostatics pH 7'!B:H,6,0)</f>
        <v>9.7551500000000004</v>
      </c>
      <c r="R30" s="10">
        <v>6.3998967446449853E-2</v>
      </c>
    </row>
    <row r="31" spans="1:18" x14ac:dyDescent="0.35">
      <c r="A31" s="6" t="s">
        <v>156</v>
      </c>
      <c r="B31" s="6" t="str">
        <f>VLOOKUP(A31,'Germline and IVIVC'!A:B,2,0)</f>
        <v>Positive</v>
      </c>
      <c r="C31" s="18" t="str">
        <f>VLOOKUP(A31,'Fv Sequence'!A:B,2,0)</f>
        <v>IGHV4-4</v>
      </c>
      <c r="D31" s="20" t="str">
        <f t="shared" si="0"/>
        <v>IGHV4</v>
      </c>
      <c r="E31" s="28">
        <v>1</v>
      </c>
      <c r="F31" s="9">
        <v>74.5</v>
      </c>
      <c r="G31" s="10">
        <v>95.34</v>
      </c>
      <c r="H31" s="10">
        <v>9.7240000000000002</v>
      </c>
      <c r="I31" s="8">
        <v>0.35399999999999998</v>
      </c>
      <c r="J31" s="7">
        <v>16.8</v>
      </c>
      <c r="K31" s="10">
        <v>0.78523016931118039</v>
      </c>
      <c r="L31" s="29">
        <v>105.41</v>
      </c>
      <c r="M31" s="8">
        <v>1.17</v>
      </c>
      <c r="N31" s="29">
        <v>99.15</v>
      </c>
      <c r="O31" s="29">
        <v>0.78</v>
      </c>
      <c r="P31" s="7">
        <v>9</v>
      </c>
      <c r="Q31" s="10">
        <f>VLOOKUP(A31,'[1]Calculated electrostatics pH 7'!B:H,6,0)</f>
        <v>9.3373570000000008</v>
      </c>
      <c r="R31" s="10">
        <v>0.16748387936483078</v>
      </c>
    </row>
    <row r="32" spans="1:18" x14ac:dyDescent="0.35">
      <c r="A32" s="6" t="s">
        <v>133</v>
      </c>
      <c r="B32" s="6" t="str">
        <f>VLOOKUP(A32,'Germline and IVIVC'!A:B,2,0)</f>
        <v>Variable</v>
      </c>
      <c r="C32" s="18" t="str">
        <f>VLOOKUP(A32,'Fv Sequence'!A:B,2,0)</f>
        <v>IGHV4-39</v>
      </c>
      <c r="D32" s="20" t="str">
        <f t="shared" si="0"/>
        <v>IGHV4</v>
      </c>
      <c r="E32" s="28">
        <v>0.59699999999999998</v>
      </c>
      <c r="F32" s="9">
        <v>83.5</v>
      </c>
      <c r="G32" s="10">
        <v>97.81</v>
      </c>
      <c r="H32" s="10">
        <v>9.9909999999999997</v>
      </c>
      <c r="I32" s="8">
        <v>8.6999999999999994E-2</v>
      </c>
      <c r="J32" s="7">
        <v>6.2</v>
      </c>
      <c r="K32" s="10">
        <v>0.44049603411205718</v>
      </c>
      <c r="L32" s="29">
        <v>29.66</v>
      </c>
      <c r="M32" s="8">
        <v>1</v>
      </c>
      <c r="N32" s="29">
        <v>49.15</v>
      </c>
      <c r="O32" s="29">
        <v>0.25</v>
      </c>
      <c r="P32" s="7">
        <v>8.4</v>
      </c>
      <c r="Q32" s="10">
        <f>VLOOKUP(A32,'[1]Calculated electrostatics pH 7'!B:H,6,0)</f>
        <v>8.8087459999999993</v>
      </c>
      <c r="R32" s="10">
        <v>0.348109367691114</v>
      </c>
    </row>
    <row r="33" spans="1:18" x14ac:dyDescent="0.35">
      <c r="A33" s="6" t="s">
        <v>62</v>
      </c>
      <c r="B33" s="6" t="str">
        <f>VLOOKUP(A33,'Germline and IVIVC'!A:B,2,0)</f>
        <v>Positive</v>
      </c>
      <c r="C33" s="18" t="str">
        <f>VLOOKUP(A33,'Fv Sequence'!A:B,2,0)</f>
        <v>IGHV4-4</v>
      </c>
      <c r="D33" s="20" t="str">
        <f t="shared" si="0"/>
        <v>IGHV4</v>
      </c>
      <c r="E33" s="28">
        <v>0.41599999999999998</v>
      </c>
      <c r="F33" s="9">
        <v>78.5</v>
      </c>
      <c r="G33" s="10">
        <v>96.88</v>
      </c>
      <c r="H33" s="10">
        <v>8.8759999999999994</v>
      </c>
      <c r="I33" s="8">
        <v>0.27200000000000002</v>
      </c>
      <c r="J33" s="7">
        <v>17.600000000000001</v>
      </c>
      <c r="K33" s="10">
        <v>0.82871752096974216</v>
      </c>
      <c r="L33" s="29">
        <v>153.25</v>
      </c>
      <c r="M33" s="8">
        <v>1.26</v>
      </c>
      <c r="N33" s="29">
        <v>157.5</v>
      </c>
      <c r="O33" s="29">
        <v>0.82</v>
      </c>
      <c r="P33" s="7">
        <v>9.1999999999999993</v>
      </c>
      <c r="Q33" s="10">
        <f>VLOOKUP(A33,'[1]Calculated electrostatics pH 7'!B:H,6,0)</f>
        <v>9.4484940000000002</v>
      </c>
      <c r="R33" s="10">
        <v>2.5329696424530469E-2</v>
      </c>
    </row>
    <row r="34" spans="1:18" x14ac:dyDescent="0.35">
      <c r="A34" s="6" t="s">
        <v>46</v>
      </c>
      <c r="B34" s="6" t="str">
        <f>VLOOKUP(A34,'Germline and IVIVC'!A:B,2,0)</f>
        <v>Variable</v>
      </c>
      <c r="C34" s="18" t="str">
        <f>VLOOKUP(A34,'Fv Sequence'!A:B,2,0)</f>
        <v>IGHV4-39</v>
      </c>
      <c r="D34" s="20" t="str">
        <f t="shared" si="0"/>
        <v>IGHV4</v>
      </c>
      <c r="E34" s="28">
        <v>0.4</v>
      </c>
      <c r="F34" s="9">
        <v>84</v>
      </c>
      <c r="G34" s="10">
        <v>94.8</v>
      </c>
      <c r="H34" s="10">
        <v>13.571999999999999</v>
      </c>
      <c r="I34" s="8">
        <v>1.4999999999999999E-2</v>
      </c>
      <c r="J34" s="7">
        <v>13.8</v>
      </c>
      <c r="K34" s="10">
        <v>5.7006307966567749E-2</v>
      </c>
      <c r="L34" s="29">
        <v>108.6</v>
      </c>
      <c r="M34" s="24">
        <v>1.5</v>
      </c>
      <c r="N34" s="29">
        <v>97.95</v>
      </c>
      <c r="O34" s="29">
        <v>1.17</v>
      </c>
      <c r="P34" s="7">
        <v>9.1999999999999993</v>
      </c>
      <c r="Q34" s="10">
        <f>VLOOKUP(A34,'[1]Calculated electrostatics pH 7'!B:H,6,0)</f>
        <v>9.5918349999999997</v>
      </c>
      <c r="R34" s="10">
        <v>7.4957247474402106E-2</v>
      </c>
    </row>
    <row r="35" spans="1:18" x14ac:dyDescent="0.35">
      <c r="A35" s="6" t="s">
        <v>50</v>
      </c>
      <c r="B35" s="6" t="str">
        <f>VLOOKUP(A35,'Germline and IVIVC'!A:B,2,0)</f>
        <v>Variable</v>
      </c>
      <c r="C35" s="18" t="str">
        <f>VLOOKUP(A35,'Fv Sequence'!A:B,2,0)</f>
        <v>IGHV4-39</v>
      </c>
      <c r="D35" s="20" t="str">
        <f t="shared" si="0"/>
        <v>IGHV4</v>
      </c>
      <c r="E35" s="28">
        <v>0.29299999999999998</v>
      </c>
      <c r="F35" s="9">
        <v>79</v>
      </c>
      <c r="G35" s="10">
        <v>99.31</v>
      </c>
      <c r="H35" s="10">
        <v>10.984999999999999</v>
      </c>
      <c r="I35" s="8">
        <v>0.23400000000000001</v>
      </c>
      <c r="J35" s="7">
        <v>12.8</v>
      </c>
      <c r="K35" s="10">
        <v>0.5218071022956392</v>
      </c>
      <c r="L35" s="29">
        <v>59.69</v>
      </c>
      <c r="M35" s="8">
        <v>1</v>
      </c>
      <c r="N35" s="29">
        <v>67.63</v>
      </c>
      <c r="O35" s="29">
        <v>0.67</v>
      </c>
      <c r="P35" s="7">
        <v>8.6999999999999993</v>
      </c>
      <c r="Q35" s="10">
        <f>VLOOKUP(A35,'[1]Calculated electrostatics pH 7'!B:H,6,0)</f>
        <v>9.1940159999999995</v>
      </c>
      <c r="R35" s="10">
        <v>0.22030453823367294</v>
      </c>
    </row>
    <row r="36" spans="1:18" x14ac:dyDescent="0.35">
      <c r="A36" s="6" t="s">
        <v>140</v>
      </c>
      <c r="B36" s="6" t="str">
        <f>VLOOKUP(A36,'Germline and IVIVC'!A:B,2,0)</f>
        <v>Variable</v>
      </c>
      <c r="C36" s="18" t="str">
        <f>VLOOKUP(A36,'Fv Sequence'!A:B,2,0)</f>
        <v>IGHV4-34</v>
      </c>
      <c r="D36" s="20" t="str">
        <f t="shared" si="0"/>
        <v>IGHV4</v>
      </c>
      <c r="E36" s="28">
        <v>0.28699999999999998</v>
      </c>
      <c r="F36" s="9">
        <v>83</v>
      </c>
      <c r="G36" s="10">
        <v>98.774000000000001</v>
      </c>
      <c r="H36" s="10">
        <v>9.3559999999999999</v>
      </c>
      <c r="I36" s="8">
        <v>0.127</v>
      </c>
      <c r="J36" s="7">
        <v>0</v>
      </c>
      <c r="K36" s="10">
        <v>0.55363746475324127</v>
      </c>
      <c r="L36" s="29">
        <v>45.34</v>
      </c>
      <c r="M36" s="8">
        <v>0.97</v>
      </c>
      <c r="N36" s="29">
        <v>33.33</v>
      </c>
      <c r="O36" s="29">
        <v>0.7</v>
      </c>
      <c r="P36" s="7">
        <v>9</v>
      </c>
      <c r="Q36" s="10">
        <f>VLOOKUP(A36,'[1]Calculated electrostatics pH 7'!B:H,6,0)</f>
        <v>9.3956759999999999</v>
      </c>
      <c r="R36" s="10">
        <v>7.3844085104440904E-2</v>
      </c>
    </row>
    <row r="37" spans="1:18" x14ac:dyDescent="0.35">
      <c r="A37" s="6" t="s">
        <v>150</v>
      </c>
      <c r="B37" s="6" t="str">
        <f>VLOOKUP(A37,'Germline and IVIVC'!A:B,2,0)</f>
        <v>Variable</v>
      </c>
      <c r="C37" s="18" t="str">
        <f>VLOOKUP(A37,'Fv Sequence'!A:B,2,0)</f>
        <v>IGHV4-4</v>
      </c>
      <c r="D37" s="20" t="str">
        <f t="shared" si="0"/>
        <v>IGHV4</v>
      </c>
      <c r="E37" s="28">
        <v>0.27700000000000002</v>
      </c>
      <c r="F37" s="9">
        <v>85</v>
      </c>
      <c r="G37" s="10">
        <v>98.85</v>
      </c>
      <c r="H37" s="10">
        <v>10.734999999999999</v>
      </c>
      <c r="I37" s="8">
        <v>6.7500000000000004E-2</v>
      </c>
      <c r="J37" s="7">
        <v>7.8</v>
      </c>
      <c r="K37" s="10">
        <v>0.53226690078741834</v>
      </c>
      <c r="L37" s="29">
        <v>24.66</v>
      </c>
      <c r="M37" s="8">
        <v>0.97</v>
      </c>
      <c r="N37" s="29">
        <v>47.73</v>
      </c>
      <c r="O37" s="29">
        <v>0.75</v>
      </c>
      <c r="P37" s="7">
        <v>8.4</v>
      </c>
      <c r="Q37" s="10">
        <f>VLOOKUP(A37,'[1]Calculated electrostatics pH 7'!B:H,6,0)</f>
        <v>9.0414890000000003</v>
      </c>
      <c r="R37" s="10">
        <v>0.71510763717509362</v>
      </c>
    </row>
    <row r="38" spans="1:18" x14ac:dyDescent="0.35">
      <c r="A38" s="6" t="s">
        <v>174</v>
      </c>
      <c r="B38" s="6" t="str">
        <f>VLOOKUP(A38,'Germline and IVIVC'!A:B,2,0)</f>
        <v>Variable</v>
      </c>
      <c r="C38" s="18" t="str">
        <f>VLOOKUP(A38,'Fv Sequence'!A:B,2,0)</f>
        <v>IGHV4-34</v>
      </c>
      <c r="D38" s="20" t="str">
        <f t="shared" si="0"/>
        <v>IGHV4</v>
      </c>
      <c r="E38" s="28">
        <v>0.254</v>
      </c>
      <c r="F38" s="9">
        <v>83.5</v>
      </c>
      <c r="G38" s="10">
        <v>97.98</v>
      </c>
      <c r="H38" s="10">
        <v>8.6479999999999997</v>
      </c>
      <c r="I38" s="8">
        <v>0.104</v>
      </c>
      <c r="J38" s="7">
        <v>0</v>
      </c>
      <c r="K38" s="10">
        <v>0.36360716812940308</v>
      </c>
      <c r="L38" s="29">
        <v>59.33</v>
      </c>
      <c r="M38" s="8">
        <v>0.96</v>
      </c>
      <c r="N38" s="29">
        <v>64.099999999999994</v>
      </c>
      <c r="O38" s="29">
        <v>0.69</v>
      </c>
      <c r="P38" s="7">
        <v>9</v>
      </c>
      <c r="Q38" s="10">
        <f>VLOOKUP(A38,'[1]Calculated electrostatics pH 7'!B:H,6,0)</f>
        <v>9.4155429999999996</v>
      </c>
      <c r="R38" s="10">
        <v>5.751484520953782E-2</v>
      </c>
    </row>
    <row r="39" spans="1:18" x14ac:dyDescent="0.35">
      <c r="A39" s="6" t="s">
        <v>136</v>
      </c>
      <c r="B39" s="6" t="str">
        <f>VLOOKUP(A39,'Germline and IVIVC'!A:B,2,0)</f>
        <v>Variable</v>
      </c>
      <c r="C39" s="18" t="str">
        <f>VLOOKUP(A39,'Fv Sequence'!A:B,2,0)</f>
        <v>IGHV4-39</v>
      </c>
      <c r="D39" s="20" t="str">
        <f t="shared" si="0"/>
        <v>IGHV4</v>
      </c>
      <c r="E39" s="28">
        <v>0.23699999999999999</v>
      </c>
      <c r="F39" s="9">
        <v>74.5</v>
      </c>
      <c r="G39" s="10">
        <v>96.68</v>
      </c>
      <c r="H39" s="10">
        <v>9.8480000000000008</v>
      </c>
      <c r="I39" s="8">
        <v>7.6300000000000007E-2</v>
      </c>
      <c r="J39" s="7">
        <v>16.600000000000001</v>
      </c>
      <c r="K39" s="10">
        <v>0.49964919292015209</v>
      </c>
      <c r="L39" s="29">
        <v>97.33</v>
      </c>
      <c r="M39" s="8">
        <v>0.99</v>
      </c>
      <c r="N39" s="29">
        <v>97.95</v>
      </c>
      <c r="O39" s="29">
        <v>0.28999999999999998</v>
      </c>
      <c r="P39" s="7">
        <v>8.4</v>
      </c>
      <c r="Q39" s="10">
        <f>VLOOKUP(A39,'[1]Calculated electrostatics pH 7'!B:H,6,0)</f>
        <v>9.0472560000000009</v>
      </c>
      <c r="R39" s="10">
        <v>0.86184103899643338</v>
      </c>
    </row>
    <row r="40" spans="1:18" x14ac:dyDescent="0.35">
      <c r="A40" s="6" t="s">
        <v>130</v>
      </c>
      <c r="B40" s="6" t="str">
        <f>VLOOKUP(A40,'Germline and IVIVC'!A:B,2,0)</f>
        <v>Positive</v>
      </c>
      <c r="C40" s="18" t="str">
        <f>VLOOKUP(A40,'Fv Sequence'!A:B,2,0)</f>
        <v>IGHV4-39</v>
      </c>
      <c r="D40" s="20" t="str">
        <f t="shared" si="0"/>
        <v>IGHV4</v>
      </c>
      <c r="E40" s="28">
        <v>0.2</v>
      </c>
      <c r="F40" s="9">
        <v>85</v>
      </c>
      <c r="G40" s="10">
        <v>99.21</v>
      </c>
      <c r="H40" s="10">
        <v>13.124000000000001</v>
      </c>
      <c r="I40" s="8">
        <v>0.27600000000000002</v>
      </c>
      <c r="J40" s="7">
        <v>19</v>
      </c>
      <c r="K40" s="10">
        <v>0.91496913508600497</v>
      </c>
      <c r="L40" s="29">
        <v>15.99</v>
      </c>
      <c r="M40" s="8">
        <v>1.08</v>
      </c>
      <c r="N40" s="29">
        <v>77.400000000000006</v>
      </c>
      <c r="O40" s="29">
        <v>0.72</v>
      </c>
      <c r="P40" s="7">
        <v>8.9</v>
      </c>
      <c r="Q40" s="10">
        <f>VLOOKUP(A40,'[1]Calculated electrostatics pH 7'!B:H,6,0)</f>
        <v>9.3871310000000001</v>
      </c>
      <c r="R40" s="10">
        <v>0.40372813066415197</v>
      </c>
    </row>
    <row r="41" spans="1:18" x14ac:dyDescent="0.35">
      <c r="A41" s="6" t="s">
        <v>144</v>
      </c>
      <c r="B41" s="6" t="str">
        <f>VLOOKUP(A41,'Germline and IVIVC'!A:B,2,0)</f>
        <v>Negative</v>
      </c>
      <c r="C41" s="18" t="str">
        <f>VLOOKUP(A41,'Fv Sequence'!A:B,2,0)</f>
        <v>IGHV4-34</v>
      </c>
      <c r="D41" s="20" t="str">
        <f t="shared" si="0"/>
        <v>IGHV4</v>
      </c>
      <c r="E41" s="28">
        <v>0.17</v>
      </c>
      <c r="F41" s="9">
        <v>72.5</v>
      </c>
      <c r="G41" s="10">
        <v>98.17</v>
      </c>
      <c r="H41" s="10">
        <v>9.2970000000000006</v>
      </c>
      <c r="I41" s="8">
        <v>2.9899999999999999E-2</v>
      </c>
      <c r="J41" s="7">
        <v>0.6</v>
      </c>
      <c r="K41" s="10">
        <v>0</v>
      </c>
      <c r="L41" s="29">
        <v>2.7</v>
      </c>
      <c r="M41" s="8">
        <v>0.96</v>
      </c>
      <c r="N41" s="29">
        <v>62.9</v>
      </c>
      <c r="O41" s="29">
        <v>0.2</v>
      </c>
      <c r="P41" s="7">
        <v>7.7</v>
      </c>
      <c r="Q41" s="10">
        <f>VLOOKUP(A41,'[1]Calculated electrostatics pH 7'!B:H,6,0)</f>
        <v>7.7869869999999999</v>
      </c>
      <c r="R41" s="10">
        <v>0.37961794342221539</v>
      </c>
    </row>
    <row r="42" spans="1:18" x14ac:dyDescent="0.35">
      <c r="A42" s="6" t="s">
        <v>147</v>
      </c>
      <c r="B42" s="6" t="str">
        <f>VLOOKUP(A42,'Germline and IVIVC'!A:B,2,0)</f>
        <v>Negative</v>
      </c>
      <c r="C42" s="18" t="str">
        <f>VLOOKUP(A42,'Fv Sequence'!A:B,2,0)</f>
        <v>IGHV4-39</v>
      </c>
      <c r="D42" s="20" t="str">
        <f t="shared" si="0"/>
        <v>IGHV4</v>
      </c>
      <c r="E42" s="28">
        <v>0.14899999999999999</v>
      </c>
      <c r="F42" s="9">
        <v>79.5</v>
      </c>
      <c r="G42" s="10">
        <v>98.41</v>
      </c>
      <c r="H42" s="10">
        <v>10.163</v>
      </c>
      <c r="I42" s="8">
        <v>5.4100000000000002E-2</v>
      </c>
      <c r="J42" s="7">
        <v>1.6</v>
      </c>
      <c r="K42" s="10">
        <v>0</v>
      </c>
      <c r="L42" s="29">
        <v>8</v>
      </c>
      <c r="M42" s="8">
        <v>0.98</v>
      </c>
      <c r="N42" s="29">
        <v>48.53</v>
      </c>
      <c r="O42" s="29">
        <v>0.4</v>
      </c>
      <c r="P42" s="7">
        <v>8.6999999999999993</v>
      </c>
      <c r="Q42" s="10">
        <f>VLOOKUP(A42,'[1]Calculated electrostatics pH 7'!B:H,6,0)</f>
        <v>9.2653660000000002</v>
      </c>
      <c r="R42" s="10">
        <v>0.344853642603899</v>
      </c>
    </row>
    <row r="43" spans="1:18" x14ac:dyDescent="0.35">
      <c r="A43" s="6" t="s">
        <v>170</v>
      </c>
      <c r="B43" s="6" t="str">
        <f>VLOOKUP(A43,'Germline and IVIVC'!A:B,2,0)</f>
        <v>Negative</v>
      </c>
      <c r="C43" s="18" t="str">
        <f>VLOOKUP(A43,'Fv Sequence'!A:B,2,0)</f>
        <v>IGHV4-4</v>
      </c>
      <c r="D43" s="20" t="str">
        <f t="shared" si="0"/>
        <v>IGHV4</v>
      </c>
      <c r="E43" s="28">
        <v>0.14699999999999999</v>
      </c>
      <c r="F43" s="9">
        <v>78</v>
      </c>
      <c r="G43" s="10">
        <v>97.38</v>
      </c>
      <c r="H43" s="10">
        <v>9.9090000000000007</v>
      </c>
      <c r="I43" s="8">
        <v>3.8300000000000001E-2</v>
      </c>
      <c r="J43" s="7">
        <v>5.4</v>
      </c>
      <c r="K43" s="10">
        <v>1.9039727762875731E-2</v>
      </c>
      <c r="L43" s="29">
        <v>10.91</v>
      </c>
      <c r="M43" s="8">
        <v>0.98</v>
      </c>
      <c r="N43" s="29">
        <v>62.38</v>
      </c>
      <c r="O43" s="29">
        <v>0.73</v>
      </c>
      <c r="P43" s="7">
        <v>8.6999999999999993</v>
      </c>
      <c r="Q43" s="10">
        <f>VLOOKUP(A43,'[1]Calculated electrostatics pH 7'!B:H,6,0)</f>
        <v>9.2264859999999995</v>
      </c>
      <c r="R43" s="10">
        <v>0.22827877272294783</v>
      </c>
    </row>
    <row r="44" spans="1:18" x14ac:dyDescent="0.35">
      <c r="A44" s="6" t="s">
        <v>173</v>
      </c>
      <c r="B44" s="6" t="str">
        <f>VLOOKUP(A44,'Germline and IVIVC'!A:B,2,0)</f>
        <v>Negative</v>
      </c>
      <c r="C44" s="18" t="str">
        <f>VLOOKUP(A44,'Fv Sequence'!A:B,2,0)</f>
        <v>IGHV4-34</v>
      </c>
      <c r="D44" s="20" t="str">
        <f t="shared" si="0"/>
        <v>IGHV4</v>
      </c>
      <c r="E44" s="28">
        <v>0.14299999999999999</v>
      </c>
      <c r="F44" s="9">
        <v>73</v>
      </c>
      <c r="G44" s="10">
        <v>98.17</v>
      </c>
      <c r="H44" s="10">
        <v>8.6319999999999997</v>
      </c>
      <c r="I44" s="8">
        <v>2.4799999999999999E-2</v>
      </c>
      <c r="J44" s="7">
        <v>0</v>
      </c>
      <c r="K44" s="10">
        <v>0</v>
      </c>
      <c r="L44" s="29">
        <v>1.56</v>
      </c>
      <c r="M44" s="8">
        <v>0.94</v>
      </c>
      <c r="N44" s="29">
        <v>55.65</v>
      </c>
      <c r="O44" s="29">
        <v>0.19</v>
      </c>
      <c r="P44" s="7">
        <v>7.7</v>
      </c>
      <c r="Q44" s="10">
        <f>VLOOKUP(A44,'[1]Calculated electrostatics pH 7'!B:H,6,0)</f>
        <v>7.7904049999999998</v>
      </c>
      <c r="R44" s="10">
        <v>0.99743403901428851</v>
      </c>
    </row>
    <row r="45" spans="1:18" x14ac:dyDescent="0.35">
      <c r="A45" s="6"/>
      <c r="B45" s="6"/>
      <c r="C45" s="18"/>
      <c r="D45" s="20" t="str">
        <f t="shared" si="0"/>
        <v/>
      </c>
      <c r="E45" s="28"/>
      <c r="F45" s="6"/>
      <c r="G45" s="6"/>
      <c r="H45" s="10"/>
      <c r="I45" s="8"/>
      <c r="J45" s="7"/>
      <c r="K45" s="10"/>
      <c r="L45" s="29"/>
      <c r="M45" s="8"/>
      <c r="N45" s="29"/>
      <c r="O45" s="29"/>
      <c r="P45" s="7"/>
      <c r="Q45" s="10"/>
      <c r="R45" s="10"/>
    </row>
    <row r="46" spans="1:18" x14ac:dyDescent="0.35">
      <c r="A46" s="6"/>
      <c r="B46" s="6"/>
      <c r="C46" s="18"/>
      <c r="D46" s="20" t="str">
        <f t="shared" si="0"/>
        <v/>
      </c>
      <c r="E46" s="28"/>
      <c r="F46" s="6"/>
      <c r="G46" s="6"/>
      <c r="H46" s="10"/>
      <c r="I46" s="8"/>
      <c r="J46" s="7"/>
      <c r="K46" s="10"/>
      <c r="L46" s="29"/>
      <c r="M46" s="8"/>
      <c r="N46" s="29"/>
      <c r="O46" s="29"/>
      <c r="P46" s="7"/>
      <c r="Q46" s="10"/>
      <c r="R46" s="10"/>
    </row>
    <row r="47" spans="1:18" x14ac:dyDescent="0.35">
      <c r="A47" s="6" t="s">
        <v>67</v>
      </c>
      <c r="B47" s="6" t="str">
        <f>VLOOKUP(A47,'Germline and IVIVC'!A:B,2,0)</f>
        <v>Variable</v>
      </c>
      <c r="C47" s="18" t="str">
        <f>VLOOKUP(A47,'Fv Sequence'!A:B,2,0)</f>
        <v>IGHV5-51</v>
      </c>
      <c r="D47" s="20" t="str">
        <f t="shared" si="0"/>
        <v>IGHV5</v>
      </c>
      <c r="E47" s="28">
        <v>0.34499999999999997</v>
      </c>
      <c r="F47" s="9">
        <v>69</v>
      </c>
      <c r="G47" s="10">
        <v>98.83</v>
      </c>
      <c r="H47" s="10">
        <v>9.673</v>
      </c>
      <c r="I47" s="8">
        <v>0.127</v>
      </c>
      <c r="J47" s="7">
        <v>4</v>
      </c>
      <c r="K47" s="10">
        <v>0.54468608840673016</v>
      </c>
      <c r="L47" s="29">
        <v>27.12</v>
      </c>
      <c r="M47" s="8">
        <v>0.98</v>
      </c>
      <c r="N47" s="29">
        <v>81.03</v>
      </c>
      <c r="O47" s="29">
        <v>0.77</v>
      </c>
      <c r="P47" s="7">
        <v>9.1</v>
      </c>
      <c r="Q47" s="10">
        <f>VLOOKUP(A47,'[1]Calculated electrostatics pH 7'!B:H,6,0)</f>
        <v>9.4600299999999997</v>
      </c>
      <c r="R47" s="10">
        <v>4.4657461747570563E-2</v>
      </c>
    </row>
    <row r="48" spans="1:18" x14ac:dyDescent="0.35">
      <c r="A48" s="6" t="s">
        <v>127</v>
      </c>
      <c r="B48" s="6" t="str">
        <f>VLOOKUP(A48,'Germline and IVIVC'!A:B,2,0)</f>
        <v>Positive</v>
      </c>
      <c r="C48" s="18" t="str">
        <f>VLOOKUP(A48,'Fv Sequence'!A:B,2,0)</f>
        <v>IGHV5-51</v>
      </c>
      <c r="D48" s="20" t="str">
        <f t="shared" si="0"/>
        <v>IGHV5</v>
      </c>
      <c r="E48" s="28">
        <v>0.255</v>
      </c>
      <c r="F48" s="9">
        <v>74.5</v>
      </c>
      <c r="G48" s="10">
        <v>98.72</v>
      </c>
      <c r="H48" s="10">
        <v>10.678000000000001</v>
      </c>
      <c r="I48" s="8">
        <v>0.192</v>
      </c>
      <c r="J48" s="7">
        <v>17.399999999999999</v>
      </c>
      <c r="K48" s="10">
        <v>0.79728983501439388</v>
      </c>
      <c r="L48" s="29">
        <v>4.13</v>
      </c>
      <c r="M48" s="8">
        <v>1.04</v>
      </c>
      <c r="N48" s="29">
        <v>142.25</v>
      </c>
      <c r="O48" s="29">
        <v>0.96</v>
      </c>
      <c r="P48" s="7">
        <v>9.1</v>
      </c>
      <c r="Q48" s="10">
        <f>VLOOKUP(A48,'[1]Calculated electrostatics pH 7'!B:H,6,0)</f>
        <v>9.4338610000000003</v>
      </c>
      <c r="R48" s="10">
        <v>8.8578073290605588E-2</v>
      </c>
    </row>
    <row r="49" spans="1:18" x14ac:dyDescent="0.35">
      <c r="A49" s="6" t="s">
        <v>120</v>
      </c>
      <c r="B49" s="6" t="str">
        <f>VLOOKUP(A49,'Germline and IVIVC'!A:B,2,0)</f>
        <v>Negative</v>
      </c>
      <c r="C49" s="18" t="str">
        <f>VLOOKUP(A49,'Fv Sequence'!A:B,2,0)</f>
        <v>IGHV5-51</v>
      </c>
      <c r="D49" s="20" t="str">
        <f t="shared" si="0"/>
        <v>IGHV5</v>
      </c>
      <c r="E49" s="28">
        <v>0.19400000000000001</v>
      </c>
      <c r="F49" s="9">
        <v>76.5</v>
      </c>
      <c r="G49" s="10">
        <v>97.55</v>
      </c>
      <c r="H49" s="10">
        <v>8.3539999999999992</v>
      </c>
      <c r="I49" s="8">
        <v>4.0300000000000002E-2</v>
      </c>
      <c r="J49" s="7">
        <v>0</v>
      </c>
      <c r="K49" s="10">
        <v>0</v>
      </c>
      <c r="L49" s="29">
        <v>2.5299999999999998</v>
      </c>
      <c r="M49" s="8">
        <v>0.95</v>
      </c>
      <c r="N49" s="29">
        <v>80.349999999999994</v>
      </c>
      <c r="O49" s="29">
        <v>0.82</v>
      </c>
      <c r="P49" s="7">
        <v>9.1</v>
      </c>
      <c r="Q49" s="10">
        <f>VLOOKUP(A49,'[1]Calculated electrostatics pH 7'!B:H,6,0)</f>
        <v>9.4339680000000001</v>
      </c>
      <c r="R49" s="10">
        <v>6.2153905799259133E-2</v>
      </c>
    </row>
    <row r="50" spans="1:18" x14ac:dyDescent="0.35">
      <c r="A50" s="6" t="s">
        <v>124</v>
      </c>
      <c r="B50" s="6" t="str">
        <f>VLOOKUP(A50,'Germline and IVIVC'!A:B,2,0)</f>
        <v>Variable</v>
      </c>
      <c r="C50" s="18" t="str">
        <f>VLOOKUP(A50,'Fv Sequence'!A:B,2,0)</f>
        <v>IGHV5-51</v>
      </c>
      <c r="D50" s="20" t="str">
        <f t="shared" si="0"/>
        <v>IGHV5</v>
      </c>
      <c r="E50" s="28">
        <v>0.18</v>
      </c>
      <c r="F50" s="9">
        <v>65.5</v>
      </c>
      <c r="G50" s="10">
        <v>96.84</v>
      </c>
      <c r="H50" s="10">
        <v>10.422000000000001</v>
      </c>
      <c r="I50" s="8">
        <v>9.4500000000000001E-2</v>
      </c>
      <c r="J50" s="7">
        <v>15.6</v>
      </c>
      <c r="K50" s="10">
        <v>0.51492806087884002</v>
      </c>
      <c r="L50" s="29">
        <v>17.68</v>
      </c>
      <c r="M50" s="8">
        <v>1.01</v>
      </c>
      <c r="N50" s="29">
        <v>128.5</v>
      </c>
      <c r="O50" s="29">
        <v>0.74</v>
      </c>
      <c r="P50" s="7">
        <v>8.9</v>
      </c>
      <c r="Q50" s="10">
        <f>VLOOKUP(A50,'[1]Calculated electrostatics pH 7'!B:H,6,0)</f>
        <v>9.3503880000000006</v>
      </c>
      <c r="R50" s="10">
        <v>6.4678627045026027E-2</v>
      </c>
    </row>
    <row r="51" spans="1:18" x14ac:dyDescent="0.35">
      <c r="A51" s="6" t="s">
        <v>41</v>
      </c>
      <c r="B51" s="6" t="str">
        <f>VLOOKUP(A51,'Germline and IVIVC'!A:B,2,0)</f>
        <v>Negative</v>
      </c>
      <c r="C51" s="18" t="str">
        <f>VLOOKUP(A51,'Fv Sequence'!A:B,2,0)</f>
        <v>IGHV5-51</v>
      </c>
      <c r="D51" s="20" t="str">
        <f t="shared" si="0"/>
        <v>IGHV5</v>
      </c>
      <c r="E51" s="28">
        <v>0.14699999999999999</v>
      </c>
      <c r="F51" s="9">
        <v>75.5</v>
      </c>
      <c r="G51" s="10">
        <v>97.07</v>
      </c>
      <c r="H51" s="10">
        <v>8.5060000000000002</v>
      </c>
      <c r="I51" s="8">
        <v>3.3000000000000002E-2</v>
      </c>
      <c r="J51" s="7">
        <v>0</v>
      </c>
      <c r="K51" s="10">
        <v>0</v>
      </c>
      <c r="L51" s="29">
        <v>2.75</v>
      </c>
      <c r="M51" s="8">
        <v>0.95</v>
      </c>
      <c r="N51" s="29">
        <v>92.7</v>
      </c>
      <c r="O51" s="29">
        <v>0.68</v>
      </c>
      <c r="P51" s="7">
        <v>8.6</v>
      </c>
      <c r="Q51" s="10">
        <f>VLOOKUP(A51,'[1]Calculated electrostatics pH 7'!B:H,6,0)</f>
        <v>9.2572480000000006</v>
      </c>
      <c r="R51" s="10">
        <v>0.13807133668768748</v>
      </c>
    </row>
    <row r="53" spans="1:18" ht="135" customHeight="1" x14ac:dyDescent="0.35">
      <c r="C53" s="33"/>
      <c r="E53" s="38" t="s">
        <v>290</v>
      </c>
      <c r="F53" s="64" t="s">
        <v>291</v>
      </c>
      <c r="G53" s="65"/>
      <c r="H53" s="62" t="s">
        <v>292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</row>
    <row r="54" spans="1:18" ht="108" customHeight="1" x14ac:dyDescent="0.35"/>
  </sheetData>
  <sortState xmlns:xlrd2="http://schemas.microsoft.com/office/spreadsheetml/2017/richdata2" ref="A4:R51">
    <sortCondition ref="D3:D51"/>
    <sortCondition descending="1" ref="E3:E51"/>
  </sortState>
  <mergeCells count="13">
    <mergeCell ref="A1:A2"/>
    <mergeCell ref="B1:B2"/>
    <mergeCell ref="D1:D2"/>
    <mergeCell ref="E1:E2"/>
    <mergeCell ref="H53:R53"/>
    <mergeCell ref="F53:G53"/>
    <mergeCell ref="F1:F2"/>
    <mergeCell ref="C1:C2"/>
    <mergeCell ref="I1:L1"/>
    <mergeCell ref="M1:N1"/>
    <mergeCell ref="H1:H2"/>
    <mergeCell ref="G1:G2"/>
    <mergeCell ref="O1:R1"/>
  </mergeCells>
  <conditionalFormatting sqref="E3:E1048576">
    <cfRule type="cellIs" dxfId="4" priority="6" operator="greaterThan">
      <formula>0.32</formula>
    </cfRule>
  </conditionalFormatting>
  <conditionalFormatting sqref="F3:F51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53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:G12 F15:G26 F29:G44 F47:G51">
    <cfRule type="cellIs" dxfId="3" priority="18" operator="lessThan">
      <formula>65</formula>
    </cfRule>
  </conditionalFormatting>
  <conditionalFormatting sqref="G3:G5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1:H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:I52 I54:I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:J52 J54:J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1:K52 K54:K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1:L52 L54:L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M1:M52 M54:M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1:N52 N54:N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1:O52 O54:O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3:P25 O26:O29 O30:P51">
    <cfRule type="containsText" dxfId="2" priority="19" operator="containsText" text="D.N.E.">
      <formula>NOT(ISERROR(SEARCH("D.N.E.",O3)))</formula>
    </cfRule>
    <cfRule type="cellIs" dxfId="1" priority="20" operator="between">
      <formula>10.5</formula>
      <formula>11.5</formula>
    </cfRule>
    <cfRule type="cellIs" dxfId="0" priority="21" operator="greaterThan">
      <formula>11.5</formula>
    </cfRule>
  </conditionalFormatting>
  <conditionalFormatting sqref="P1:P52 P54:P104857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1:Q52 Q54:Q104857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1:R52 R54:R104857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C0882-4FD8-48B1-AB6C-F23F1937EE50}">
  <dimension ref="A1:G18"/>
  <sheetViews>
    <sheetView workbookViewId="0">
      <selection activeCell="F2" sqref="F2"/>
    </sheetView>
  </sheetViews>
  <sheetFormatPr defaultRowHeight="14.5" x14ac:dyDescent="0.35"/>
  <cols>
    <col min="1" max="1" width="26.7265625" style="46" bestFit="1" customWidth="1"/>
    <col min="2" max="2" width="19.1796875" style="46" customWidth="1"/>
    <col min="3" max="5" width="12.36328125" bestFit="1" customWidth="1"/>
    <col min="7" max="7" width="34.54296875" customWidth="1"/>
  </cols>
  <sheetData>
    <row r="1" spans="1:7" ht="50.5" customHeight="1" x14ac:dyDescent="0.35">
      <c r="A1" s="47" t="s">
        <v>300</v>
      </c>
      <c r="B1" s="72" t="s">
        <v>303</v>
      </c>
      <c r="C1" s="45" t="s">
        <v>3</v>
      </c>
      <c r="D1" s="45" t="s">
        <v>4</v>
      </c>
      <c r="E1" s="45" t="s">
        <v>5</v>
      </c>
      <c r="G1" s="73" t="s">
        <v>301</v>
      </c>
    </row>
    <row r="2" spans="1:7" ht="14.5" customHeight="1" x14ac:dyDescent="0.35">
      <c r="A2" s="46" t="s">
        <v>298</v>
      </c>
      <c r="B2" s="70" t="s">
        <v>304</v>
      </c>
      <c r="C2" s="66">
        <v>0.26215632738432998</v>
      </c>
      <c r="D2" s="66">
        <v>0.309416234593412</v>
      </c>
      <c r="E2" s="66">
        <v>0.169347858604462</v>
      </c>
    </row>
    <row r="3" spans="1:7" x14ac:dyDescent="0.35">
      <c r="A3" s="46" t="s">
        <v>297</v>
      </c>
      <c r="B3" s="70"/>
      <c r="C3" s="66">
        <v>3.1716065901030701E-3</v>
      </c>
      <c r="D3" s="66">
        <v>9.8032555065854898E-2</v>
      </c>
      <c r="E3" s="66">
        <v>9.0912523189344702E-2</v>
      </c>
    </row>
    <row r="4" spans="1:7" ht="15" customHeight="1" x14ac:dyDescent="0.35">
      <c r="A4" s="46" t="s">
        <v>299</v>
      </c>
      <c r="B4" s="70"/>
      <c r="C4" s="66">
        <v>5.8747964993133298E-2</v>
      </c>
      <c r="D4" s="66">
        <v>2.5613896406494301E-2</v>
      </c>
      <c r="E4" s="66">
        <v>1.06668867262571E-2</v>
      </c>
    </row>
    <row r="5" spans="1:7" x14ac:dyDescent="0.35">
      <c r="A5" s="46" t="s">
        <v>8</v>
      </c>
      <c r="B5" s="70"/>
      <c r="C5" s="66">
        <v>0.394940534910453</v>
      </c>
      <c r="D5" s="66">
        <v>0.15724482253244201</v>
      </c>
      <c r="E5" s="66">
        <v>0.41446747490557601</v>
      </c>
    </row>
    <row r="6" spans="1:7" x14ac:dyDescent="0.35">
      <c r="A6" s="46" t="s">
        <v>7</v>
      </c>
      <c r="B6" s="70"/>
      <c r="C6" s="66">
        <v>0.1129738713386</v>
      </c>
      <c r="D6" s="66">
        <v>4.7507554089639498E-2</v>
      </c>
      <c r="E6" s="66">
        <v>2.9525032092426198E-2</v>
      </c>
    </row>
    <row r="7" spans="1:7" ht="15.5" x14ac:dyDescent="0.35">
      <c r="A7" s="69" t="s">
        <v>302</v>
      </c>
      <c r="B7" s="70"/>
      <c r="C7" s="66">
        <v>0.22850670337266399</v>
      </c>
      <c r="D7" s="66">
        <v>0.24681848224592701</v>
      </c>
      <c r="E7" s="66">
        <v>0.15282969014554301</v>
      </c>
    </row>
    <row r="8" spans="1:7" x14ac:dyDescent="0.35">
      <c r="A8" s="46" t="s">
        <v>19</v>
      </c>
      <c r="B8" s="70" t="s">
        <v>305</v>
      </c>
      <c r="C8" s="66">
        <v>0.54944405376945804</v>
      </c>
      <c r="D8" s="66">
        <v>0.231232979852384</v>
      </c>
      <c r="E8" s="66">
        <v>0.56334887245092802</v>
      </c>
    </row>
    <row r="9" spans="1:7" x14ac:dyDescent="0.35">
      <c r="A9" s="46" t="s">
        <v>18</v>
      </c>
      <c r="B9" s="70"/>
      <c r="C9" s="66">
        <v>0.58669385456522904</v>
      </c>
      <c r="D9" s="67">
        <v>0.45596677907655597</v>
      </c>
      <c r="E9" s="66">
        <v>0.42935890659216203</v>
      </c>
    </row>
    <row r="10" spans="1:7" x14ac:dyDescent="0.35">
      <c r="A10" s="46" t="s">
        <v>23</v>
      </c>
      <c r="B10" s="71" t="s">
        <v>306</v>
      </c>
      <c r="C10" s="66">
        <v>0.55890349049263299</v>
      </c>
      <c r="D10" s="66">
        <v>0.223980368287482</v>
      </c>
      <c r="E10" s="66">
        <v>0.56067356339198104</v>
      </c>
    </row>
    <row r="11" spans="1:7" x14ac:dyDescent="0.35">
      <c r="A11" s="46" t="s">
        <v>22</v>
      </c>
      <c r="B11" s="71"/>
      <c r="C11" s="67">
        <v>0.62755541930871495</v>
      </c>
      <c r="D11" s="66">
        <v>0.32519737298030399</v>
      </c>
      <c r="E11" s="67">
        <v>0.63742102973952897</v>
      </c>
    </row>
    <row r="12" spans="1:7" x14ac:dyDescent="0.35">
      <c r="A12" s="46" t="s">
        <v>21</v>
      </c>
      <c r="B12" s="70" t="s">
        <v>307</v>
      </c>
      <c r="C12" s="67">
        <v>0.671700967118257</v>
      </c>
      <c r="D12" s="67">
        <v>0.32732903979615902</v>
      </c>
      <c r="E12" s="67">
        <v>0.67300940131779796</v>
      </c>
    </row>
    <row r="13" spans="1:7" x14ac:dyDescent="0.35">
      <c r="A13" s="46" t="s">
        <v>24</v>
      </c>
      <c r="B13" s="70"/>
      <c r="C13" s="66">
        <v>0.30133425346075499</v>
      </c>
      <c r="D13" s="66">
        <v>0.13543757036772</v>
      </c>
      <c r="E13" s="66">
        <v>0.32387301405416202</v>
      </c>
    </row>
    <row r="14" spans="1:7" ht="14.5" customHeight="1" x14ac:dyDescent="0.35">
      <c r="A14" s="46" t="s">
        <v>296</v>
      </c>
      <c r="B14" s="70"/>
      <c r="C14" s="67">
        <v>0.68724706058318497</v>
      </c>
      <c r="D14" s="67">
        <v>0.36104161909066401</v>
      </c>
      <c r="E14" s="67">
        <v>0.59043012140794304</v>
      </c>
    </row>
    <row r="15" spans="1:7" ht="15" customHeight="1" x14ac:dyDescent="0.35">
      <c r="C15" s="68"/>
      <c r="D15" s="68"/>
      <c r="E15" s="68"/>
    </row>
    <row r="16" spans="1:7" ht="15" customHeight="1" x14ac:dyDescent="0.35">
      <c r="A16" s="46" t="s">
        <v>294</v>
      </c>
      <c r="B16" s="70" t="s">
        <v>308</v>
      </c>
      <c r="C16" s="66"/>
      <c r="D16" s="66">
        <v>0.64899162308651703</v>
      </c>
      <c r="E16" s="66">
        <v>0.84156472072015898</v>
      </c>
    </row>
    <row r="17" spans="1:5" x14ac:dyDescent="0.35">
      <c r="A17" s="46" t="s">
        <v>295</v>
      </c>
      <c r="B17" s="70"/>
      <c r="C17" s="66">
        <v>0.64899162308651703</v>
      </c>
      <c r="D17" s="66"/>
      <c r="E17" s="66">
        <v>0.23051360108359301</v>
      </c>
    </row>
    <row r="18" spans="1:5" x14ac:dyDescent="0.35">
      <c r="A18" s="46" t="s">
        <v>293</v>
      </c>
      <c r="B18" s="70"/>
      <c r="C18" s="66">
        <v>0.84156472072015898</v>
      </c>
      <c r="D18" s="66">
        <v>0.23051360108359301</v>
      </c>
      <c r="E18" s="66"/>
    </row>
  </sheetData>
  <mergeCells count="5">
    <mergeCell ref="B2:B7"/>
    <mergeCell ref="B8:B9"/>
    <mergeCell ref="B10:B11"/>
    <mergeCell ref="B12:B14"/>
    <mergeCell ref="B16:B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A4C97CCBE014693D8306ABA413BCF" ma:contentTypeVersion="12" ma:contentTypeDescription="Create a new document." ma:contentTypeScope="" ma:versionID="a7f5cdc86925d17b206324556d071c92">
  <xsd:schema xmlns:xsd="http://www.w3.org/2001/XMLSchema" xmlns:xs="http://www.w3.org/2001/XMLSchema" xmlns:p="http://schemas.microsoft.com/office/2006/metadata/properties" xmlns:ns2="c9b35d08-0c55-4fb5-94a9-468a52e9bc84" xmlns:ns3="9b14254c-a404-40c7-aefb-d890e6eb5abd" targetNamespace="http://schemas.microsoft.com/office/2006/metadata/properties" ma:root="true" ma:fieldsID="e3f3c922738f4fc33316209a9a13dc85" ns2:_="" ns3:_="">
    <xsd:import namespace="c9b35d08-0c55-4fb5-94a9-468a52e9bc84"/>
    <xsd:import namespace="9b14254c-a404-40c7-aefb-d890e6e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35d08-0c55-4fb5-94a9-468a52e9b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b0b088-da3c-47ed-872c-fc1360427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4254c-a404-40c7-aefb-d890e6e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b35d08-0c55-4fb5-94a9-468a52e9bc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3C3853-4900-49EE-8DA1-3143117FD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b35d08-0c55-4fb5-94a9-468a52e9bc84"/>
    <ds:schemaRef ds:uri="9b14254c-a404-40c7-aefb-d890e6eb5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F9246D-DE61-4A56-A3EA-8B77E814E3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6B83F-3EC8-4634-995F-A11122B3D6E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c9b35d08-0c55-4fb5-94a9-468a52e9bc84"/>
    <ds:schemaRef ds:uri="http://schemas.openxmlformats.org/package/2006/metadata/core-properties"/>
    <ds:schemaRef ds:uri="9b14254c-a404-40c7-aefb-d890e6eb5ab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Germline and IVIVC</vt:lpstr>
      <vt:lpstr>Fv Sequence</vt:lpstr>
      <vt:lpstr>Details for pI calculation</vt:lpstr>
      <vt:lpstr>By VH Family, IVIVC</vt:lpstr>
      <vt:lpstr>Rank Correlations Tg32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Tushar Jain</dc:creator>
  <cp:keywords/>
  <dc:description/>
  <cp:lastModifiedBy>Avery, Lindsay /US</cp:lastModifiedBy>
  <cp:revision/>
  <dcterms:created xsi:type="dcterms:W3CDTF">2024-01-08T22:18:12Z</dcterms:created>
  <dcterms:modified xsi:type="dcterms:W3CDTF">2024-06-25T20:01:31Z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0x010100599A4C97CCBE014693D8306ABA413BCF</vt:lpwstr>
  </property>
  <property fmtid="{D5CDD505-2E9C-101B-9397-08002B2CF9AE}" pid="3" name="MSIP_Label_d9088468-0951-4aef-9cc3-0a346e475ddc_Enabled">
    <vt:lpwstr>true</vt:lpwstr>
  </property>
  <property fmtid="{D5CDD505-2E9C-101B-9397-08002B2CF9AE}" pid="4" name="MSIP_Label_d9088468-0951-4aef-9cc3-0a346e475ddc_SetDate">
    <vt:lpwstr>2024-01-26T16:42:33Z</vt:lpwstr>
  </property>
  <property fmtid="{D5CDD505-2E9C-101B-9397-08002B2CF9AE}" pid="5" name="MSIP_Label_d9088468-0951-4aef-9cc3-0a346e475ddc_Method">
    <vt:lpwstr>Privileged</vt:lpwstr>
  </property>
  <property fmtid="{D5CDD505-2E9C-101B-9397-08002B2CF9AE}" pid="6" name="MSIP_Label_d9088468-0951-4aef-9cc3-0a346e475ddc_Name">
    <vt:lpwstr>Public</vt:lpwstr>
  </property>
  <property fmtid="{D5CDD505-2E9C-101B-9397-08002B2CF9AE}" pid="7" name="MSIP_Label_d9088468-0951-4aef-9cc3-0a346e475ddc_SiteId">
    <vt:lpwstr>aca3c8d6-aa71-4e1a-a10e-03572fc58c0b</vt:lpwstr>
  </property>
  <property fmtid="{D5CDD505-2E9C-101B-9397-08002B2CF9AE}" pid="8" name="MSIP_Label_d9088468-0951-4aef-9cc3-0a346e475ddc_ActionId">
    <vt:lpwstr>f80178a9-1b3e-4b9d-b5f2-f7a99261867f</vt:lpwstr>
  </property>
  <property fmtid="{D5CDD505-2E9C-101B-9397-08002B2CF9AE}" pid="9" name="MSIP_Label_d9088468-0951-4aef-9cc3-0a346e475ddc_ContentBits">
    <vt:lpwstr>0</vt:lpwstr>
  </property>
</Properties>
</file>